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300" tabRatio="945" activeTab="9"/>
  </bookViews>
  <sheets>
    <sheet name="о составе и количестве граждан" sheetId="1" r:id="rId1"/>
    <sheet name="о предоставлении услуг" sheetId="2" r:id="rId2"/>
    <sheet name="доп услуги" sheetId="3" state="hidden" r:id="rId3"/>
    <sheet name="о деятельности" sheetId="4" r:id="rId4"/>
    <sheet name="П4.2 (достижения)" sheetId="5" r:id="rId5"/>
    <sheet name="кол-во ПСУ" sheetId="6" r:id="rId6"/>
    <sheet name="Мониторинг 1" sheetId="7" r:id="rId7"/>
    <sheet name="Мониторинг 2" sheetId="8" r:id="rId8"/>
    <sheet name="Мониторинг 3" sheetId="9" r:id="rId9"/>
    <sheet name="6 Собес" sheetId="10" r:id="rId10"/>
  </sheets>
  <definedNames>
    <definedName name="_xlnm.Print_Area" localSheetId="2">'доп услуги'!$A$1:$F$33</definedName>
    <definedName name="_xlnm.Print_Area" localSheetId="5">'кол-во ПСУ'!$A$1:$E$21</definedName>
    <definedName name="_xlnm.Print_Area" localSheetId="6">'Мониторинг 1'!$A$1:$IB$35</definedName>
    <definedName name="_xlnm.Print_Area" localSheetId="7">'Мониторинг 2'!$A$1:$FK$30</definedName>
    <definedName name="_xlnm.Print_Area" localSheetId="3">'о деятельности'!$A$1:$C$51</definedName>
    <definedName name="_xlnm.Print_Area" localSheetId="1">'о предоставлении услуг'!$A$1:$O$33</definedName>
    <definedName name="_xlnm.Print_Area" localSheetId="0">'о составе и количестве граждан'!$A$1:$K$50</definedName>
    <definedName name="_xlnm.Print_Area" localSheetId="4">'П4.2 (достижения)'!$A$1:$J$31</definedName>
  </definedNames>
  <calcPr fullCalcOnLoad="1"/>
</workbook>
</file>

<file path=xl/sharedStrings.xml><?xml version="1.0" encoding="utf-8"?>
<sst xmlns="http://schemas.openxmlformats.org/spreadsheetml/2006/main" count="841" uniqueCount="468">
  <si>
    <t>Количество видов услуги, оказанной в форме социального обслуживания на дому (стандартных)</t>
  </si>
  <si>
    <t>**Признанных нуждающимися в социальном обслуживании (имеют ИППСУ)</t>
  </si>
  <si>
    <t>срочные</t>
  </si>
  <si>
    <t>1.3.2</t>
  </si>
  <si>
    <t>1.3.3</t>
  </si>
  <si>
    <t>1.2.2</t>
  </si>
  <si>
    <t>будьте внимательны площадь в квадратных метрах (м^2)</t>
  </si>
  <si>
    <t>(расшифровка подписи)</t>
  </si>
  <si>
    <t xml:space="preserve">Укажите значение от 0 до 100, если 100 то следующую  строку 10 можно не заполнять </t>
  </si>
  <si>
    <t>Сначала заполните строку 9</t>
  </si>
  <si>
    <t>*Признанных нуждающимися в социальном обслуживании (имеют ИПСУ)</t>
  </si>
  <si>
    <t>(наименование уполномоченного органа субъекта Российской Федерации)</t>
  </si>
  <si>
    <t>Представляется: ежемесячно, до 15 числа месяца, следующего за отчетным периодом</t>
  </si>
  <si>
    <t>№
п/п</t>
  </si>
  <si>
    <t>Наименование видов социальных услуг</t>
  </si>
  <si>
    <t>коммерческие организации
социального обслуживания</t>
  </si>
  <si>
    <t>численность (человек)</t>
  </si>
  <si>
    <t>Социально-
бытовые</t>
  </si>
  <si>
    <t>4</t>
  </si>
  <si>
    <t>Социально-
трудовые</t>
  </si>
  <si>
    <t>Социально-
правовые</t>
  </si>
  <si>
    <t>Услуги в целях повышения коммуникативного потенциала получателей социальных услуг</t>
  </si>
  <si>
    <t>Срочные услуги</t>
  </si>
  <si>
    <t>Всего:</t>
  </si>
  <si>
    <t>Руководитель уполномоченного органа</t>
  </si>
  <si>
    <t>(подпись)</t>
  </si>
  <si>
    <t>Исполнитель</t>
  </si>
  <si>
    <t>(Ф.И.О.)</t>
  </si>
  <si>
    <t>(контактный телефон)</t>
  </si>
  <si>
    <t>Приложение №2                                                              к таблице  "Перечень отчетной документации в сфере социального обслуживания граждан пожилого возраста"</t>
  </si>
  <si>
    <t>Форма 5</t>
  </si>
  <si>
    <t>Представляется: ежегодно, до 15 февраля года, следующего за отчетным годом</t>
  </si>
  <si>
    <t>Поставщики социальных
услуг</t>
  </si>
  <si>
    <t>Общая численность получателей социальных услуг в субъекте Российской Федерации
(далее - общая численность), (человек)</t>
  </si>
  <si>
    <t>Доля от общей численности обратившихся
за предоставлением социальных услуг (%)</t>
  </si>
  <si>
    <t>Обстоятельства, в связи с наличием которых гражданин признан нуждающимся в социальном обслуживании</t>
  </si>
  <si>
    <t>Получатели социальных услуг на основе договоров и разработанных индивидуальных программ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</si>
  <si>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</si>
  <si>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</si>
  <si>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</si>
  <si>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</si>
  <si>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</si>
  <si>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
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</si>
  <si>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
и средств к существованию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</si>
  <si>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</si>
  <si>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признано нужда-ющимися (человек)</t>
  </si>
  <si>
    <t>доля от общей численности (%)</t>
  </si>
  <si>
    <t>коммерческие организации социального обслуживания</t>
  </si>
  <si>
    <t>Приложение № 3                                                                 к таблице  "Перечень отчетной документации в сфере социального обслуживания граждан пожилого возраста"</t>
  </si>
  <si>
    <t>Форма 7</t>
  </si>
  <si>
    <t>Сведения о предоставлении услуг, не относящихся к социальным услугам (социальное сопровождение)</t>
  </si>
  <si>
    <t>Показатели</t>
  </si>
  <si>
    <t>Численность
(человек)</t>
  </si>
  <si>
    <t>Доля (%)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</si>
  <si>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</si>
  <si>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>в том числе:
медицинской</t>
  </si>
  <si>
    <t>психологической</t>
  </si>
  <si>
    <t>педагогической</t>
  </si>
  <si>
    <t>юридической</t>
  </si>
  <si>
    <t>социальной</t>
  </si>
  <si>
    <t>иной помощи (указать наименование помощи)</t>
  </si>
  <si>
    <t>в том числе из п.п 1.1  инвалиды - всего, из них в возрасте:</t>
  </si>
  <si>
    <t>Наименование дополнительной услуги в соответствии с утвержденным приказом организации от 03.07.2017 №24-ОД</t>
  </si>
  <si>
    <t xml:space="preserve">Наименование показателя </t>
  </si>
  <si>
    <t>Причина отклонения</t>
  </si>
  <si>
    <t>Код</t>
  </si>
  <si>
    <t>Наименование</t>
  </si>
  <si>
    <t xml:space="preserve">Плановое значение показателя </t>
  </si>
  <si>
    <t>Процент выполнения плана</t>
  </si>
  <si>
    <t>Единица измерения по ОКЕИ</t>
  </si>
  <si>
    <t>№ 
п/п</t>
  </si>
  <si>
    <t>в том числе:</t>
  </si>
  <si>
    <t xml:space="preserve">№ </t>
  </si>
  <si>
    <t>п/п</t>
  </si>
  <si>
    <t>Предоставление государственной услуги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</t>
  </si>
  <si>
    <t>Признанные нуждающимися в получении видов услуг в форме социального обслуживания на дому согласно Перечню услуг по видам социальных услуг, предоставляемых поставщиками социальных услуг в Республике Башкортостан, утвержденному Законом Республики Башкортостан от 28 ноября 2014 года № 155-з «О социальном обслуживании граждан в Республике Башкортостан», чел. - всего,</t>
  </si>
  <si>
    <t>1.1.2.1</t>
  </si>
  <si>
    <t>из них одиноко проживающие</t>
  </si>
  <si>
    <t>1.1.3.1</t>
  </si>
  <si>
    <t>1.2.2.1</t>
  </si>
  <si>
    <t>1.3.1.1</t>
  </si>
  <si>
    <t>1.3.3.1</t>
  </si>
  <si>
    <t>1.3.4.1</t>
  </si>
  <si>
    <t>1.3.4</t>
  </si>
  <si>
    <t>Наименование вида услуги, предоставленной в форме социального обслуживания на дому</t>
  </si>
  <si>
    <t>о предоставлении государственной услуги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</t>
  </si>
  <si>
    <t>1.2.3.1</t>
  </si>
  <si>
    <t>Наименование муниципального образования Республики Башкортостан</t>
  </si>
  <si>
    <t>план</t>
  </si>
  <si>
    <t>факт</t>
  </si>
  <si>
    <t>на территории  муниципального образования Республики Башкортостан, которого оказана государственная услуга</t>
  </si>
  <si>
    <t>о количестве получателей и об объемах оказанных дополнительных социальный услуг за счет средств получателей социальной услуги</t>
  </si>
  <si>
    <t>о деятельности, связанной с предоставлением государственной услуги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</t>
  </si>
  <si>
    <t>о составе и количестве граждан, обслуженных за отчетный период</t>
  </si>
  <si>
    <t>№ п/п</t>
  </si>
  <si>
    <t>1.1</t>
  </si>
  <si>
    <t>1.2</t>
  </si>
  <si>
    <t>1.3</t>
  </si>
  <si>
    <t>1.3.1</t>
  </si>
  <si>
    <t>Итого</t>
  </si>
  <si>
    <t>ОТЧЕТ</t>
  </si>
  <si>
    <t xml:space="preserve">Руководитель </t>
  </si>
  <si>
    <t>М.П.</t>
  </si>
  <si>
    <t>бесплатно</t>
  </si>
  <si>
    <t>частичная оплата</t>
  </si>
  <si>
    <t>полная оплата</t>
  </si>
  <si>
    <t>Оплата сверх стандарта</t>
  </si>
  <si>
    <t xml:space="preserve">Итого </t>
  </si>
  <si>
    <t>Наименование показателя</t>
  </si>
  <si>
    <t>за полную оплату</t>
  </si>
  <si>
    <t>всего</t>
  </si>
  <si>
    <t>количество обслуженных, чел.</t>
  </si>
  <si>
    <t>выручка от оказания услуги, руб.</t>
  </si>
  <si>
    <t>из них в возрасте:</t>
  </si>
  <si>
    <t>до 18 лет</t>
  </si>
  <si>
    <t>18 - 59 лет</t>
  </si>
  <si>
    <t>60 лет и старше</t>
  </si>
  <si>
    <t>1.1.1</t>
  </si>
  <si>
    <t>1.1.2</t>
  </si>
  <si>
    <t>1.1.3</t>
  </si>
  <si>
    <t>1.2.1</t>
  </si>
  <si>
    <t>1.2.3</t>
  </si>
  <si>
    <t>1</t>
  </si>
  <si>
    <t>за частичную плату</t>
  </si>
  <si>
    <t>Отчет</t>
  </si>
  <si>
    <t>* При наличии хозяйственного общества таблица заполняется с учетом его данных</t>
  </si>
  <si>
    <t>Достоверность представленных сведений и целевое использование бюджетных средств подтверждаем:</t>
  </si>
  <si>
    <t>Главный бухгалтер</t>
  </si>
  <si>
    <t>за частичную  оплату</t>
  </si>
  <si>
    <t>за оплату сверх стандарта</t>
  </si>
  <si>
    <t>Выручка от оказания услуги получателям, признанрным нуждающимися, руб.</t>
  </si>
  <si>
    <t>2. Социально-медицинские виды услуги</t>
  </si>
  <si>
    <t>5.1</t>
  </si>
  <si>
    <t>5.2</t>
  </si>
  <si>
    <t>5.3</t>
  </si>
  <si>
    <t>5.4</t>
  </si>
  <si>
    <t>5.5</t>
  </si>
  <si>
    <t>5.6</t>
  </si>
  <si>
    <t>7.1</t>
  </si>
  <si>
    <t>7.2</t>
  </si>
  <si>
    <t>7.3</t>
  </si>
  <si>
    <t>8.1</t>
  </si>
  <si>
    <t>8.2</t>
  </si>
  <si>
    <t>8.3</t>
  </si>
  <si>
    <t>(наименование организации)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</si>
  <si>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</si>
  <si>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</si>
  <si>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</si>
  <si>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</si>
  <si>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</si>
  <si>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</si>
  <si>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</si>
  <si>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Срочные социальные услуги</t>
  </si>
  <si>
    <t>Общая площадь территории населенного пункта, жители которого обслуживаются данной организацией, кв. м</t>
  </si>
  <si>
    <t>Численность населения населенного пункта, в котором расположена организация, чел.</t>
  </si>
  <si>
    <t>Количество обратившихся за оказанием услуги, чел.</t>
  </si>
  <si>
    <t>Численность населения, которому оказаны услуги, чел.</t>
  </si>
  <si>
    <t>Количество оказанных услуг, ед. - всего, в том числе по видам:</t>
  </si>
  <si>
    <t>социально-бытовых</t>
  </si>
  <si>
    <t>социально-медицинских</t>
  </si>
  <si>
    <t>социально-психологических</t>
  </si>
  <si>
    <t>социально-педагогических</t>
  </si>
  <si>
    <t>социально-трудовых</t>
  </si>
  <si>
    <t>социально-правовых</t>
  </si>
  <si>
    <t>услуг в целях повышения коммуникативного потенциала получателей услуг</t>
  </si>
  <si>
    <t>Очередность на получение услуги, чел.</t>
  </si>
  <si>
    <t>Штатная численность организации, чел. - всего, в том числе:</t>
  </si>
  <si>
    <t>административно-управленческий персонал</t>
  </si>
  <si>
    <t>основной штат (социальные работники)</t>
  </si>
  <si>
    <t>вспомогательный персонал</t>
  </si>
  <si>
    <t>Фактическая численность персонала, чел. - всего, в том числе:</t>
  </si>
  <si>
    <t>основной (социальные работники)</t>
  </si>
  <si>
    <t>вспомогательный</t>
  </si>
  <si>
    <t>Укомплектованность организации персоналом, %</t>
  </si>
  <si>
    <t>Причина неукомплектованности организации персоналом</t>
  </si>
  <si>
    <t>Финансирование организации, тыс. рублей - всего, в том числе:</t>
  </si>
  <si>
    <t>фонд оплаты труда - всего, в том числе по группам персонала:</t>
  </si>
  <si>
    <t>вспомогательный штат</t>
  </si>
  <si>
    <t>5.7</t>
  </si>
  <si>
    <t>5.8</t>
  </si>
  <si>
    <t>6</t>
  </si>
  <si>
    <t>7</t>
  </si>
  <si>
    <t>8</t>
  </si>
  <si>
    <t>9</t>
  </si>
  <si>
    <t>10</t>
  </si>
  <si>
    <t>11</t>
  </si>
  <si>
    <t>11.1</t>
  </si>
  <si>
    <t>11.1.1</t>
  </si>
  <si>
    <t>11.1.2</t>
  </si>
  <si>
    <t>11.1.3</t>
  </si>
  <si>
    <t>12</t>
  </si>
  <si>
    <t>строку не заполнять</t>
  </si>
  <si>
    <t>Средняя заработная плата основного персонала (социальных работников) организации, руб.</t>
  </si>
  <si>
    <t>13</t>
  </si>
  <si>
    <t xml:space="preserve">Средняя заработная плата административно-управленческого персонала, руб. </t>
  </si>
  <si>
    <t>считать среднюю зарплату как среднемесячную от фактической численности</t>
  </si>
  <si>
    <t xml:space="preserve">ОТЧЕТ </t>
  </si>
  <si>
    <t xml:space="preserve">Значение показателя </t>
  </si>
  <si>
    <t xml:space="preserve">Количество получателей услуги*, чел. </t>
  </si>
  <si>
    <t xml:space="preserve">Приложение № 6 </t>
  </si>
  <si>
    <t xml:space="preserve">к приказу Министерства </t>
  </si>
  <si>
    <t xml:space="preserve">труда и социальной защиты </t>
  </si>
  <si>
    <t xml:space="preserve">Российской Федерации </t>
  </si>
  <si>
    <t xml:space="preserve">от 18 сентября 2014 г. № 651н </t>
  </si>
  <si>
    <t xml:space="preserve">(в ред. Приказа Минтруда России </t>
  </si>
  <si>
    <t xml:space="preserve">от 16.11.2017 № 783н) </t>
  </si>
  <si>
    <t>Представляется: один раз в полугодие, до 15 числа месяца, следующего за отчетным</t>
  </si>
  <si>
    <t>Общее количество социальных услуг, включенных
в перечень социальных услуг субъекта
Российской Федерации (единиц)</t>
  </si>
  <si>
    <t>Общее количество социальных услуг из числа
включенных в перечень социальных услуг субъекта Российской Федерации, оказываемых поставщиками социальных услуг (единиц)</t>
  </si>
  <si>
    <t>Общее количество установленных дополнительных
(платных) социальных услуг в соответствии со статьей 11 Федерального закона от 28.12.2013 № 442-ФЗ (единиц)</t>
  </si>
  <si>
    <t>Общее количество оказываемых дополнительных
(платных) социальных услуг из числа установленных
в соответствии со статьей 11 Федерального закона
от 28.12.2013 № 442-ФЗ (единиц)</t>
  </si>
  <si>
    <t>Количество социальных услуг, оказываемых поставщиками социальных услуг, из числа включенных в перечень социальных услуг субъекта Российской Федерации, и дополнительных (платных) социальных услуг
в соответствии со статьей 11 Федерального закона от 28.12.2013 № 442-ФЗ (единиц)</t>
  </si>
  <si>
    <r>
      <t>организации социального обслуживания, находящиеся в</t>
    </r>
    <r>
      <rPr>
        <sz val="4"/>
        <rFont val="Times New Roman"/>
        <family val="1"/>
      </rPr>
      <t>_</t>
    </r>
    <r>
      <rPr>
        <sz val="7"/>
        <rFont val="Times New Roman"/>
        <family val="1"/>
      </rPr>
      <t>ведении субъекта Российской Федерации и (или) муниципального образования</t>
    </r>
  </si>
  <si>
    <t>некоммерческие организации социального
обслуживания, за исключением социально
ориентированных некоммерческих организаций</t>
  </si>
  <si>
    <t>некоммерческие социально ориентированные
организации социального обслуживания</t>
  </si>
  <si>
    <t>индивидуальные предприниматели,
предоставляющие социальные услуги</t>
  </si>
  <si>
    <t>количество</t>
  </si>
  <si>
    <t>доля от общего количества</t>
  </si>
  <si>
    <t xml:space="preserve">Исполнитель  </t>
  </si>
  <si>
    <t xml:space="preserve"> чел.</t>
  </si>
  <si>
    <t>Количество получателей услуги (численность граждан, признанных нуждающимися в социальном обслуживании на дому, проживающих на территории муниципального образования Республики Башкортостан, вне зависимости от количества заключенных с каждым гражданином договоров на оказание социальных услуг в течение года, в котором организации предоставлена субсидия), чел.</t>
  </si>
  <si>
    <t>Количество детей, родителям, законным представителям  которых  предоставляется услуга по обеспечению временного ухода (кратковременного присмотра), чел.*</t>
  </si>
  <si>
    <t>* Получатели услуги по обеспечению временного ухода (кратковременного присмотра) учитываются в графе 5 «Количество получателей услуги (численность граждан, признанных нуждающимися в социальном обслуживании на дому, проживающих на территории муниципального образования Республики Башкортостан, вне зависимости от количества заключенных с каждым гражданином договоров на оказание социальных услуг в течение года, в котором организации предоставлена субсидия), чел.»;</t>
  </si>
  <si>
    <t>о количестве получателей социальной услуги</t>
  </si>
  <si>
    <t>Раздел 1. Сведения об организациях, осуществляющих социальное обслуживание в форме социального обслуживания на дому</t>
  </si>
  <si>
    <t>№ строки</t>
  </si>
  <si>
    <r>
      <t xml:space="preserve">Всего организаций, осуществляющих социальное обслуживание в форме социального обслуживания на дому </t>
    </r>
    <r>
      <rPr>
        <sz val="9"/>
        <color indexed="8"/>
        <rFont val="Times New Roman"/>
        <family val="1"/>
      </rPr>
      <t>(всего)  (гр. 4+6+7)</t>
    </r>
  </si>
  <si>
    <t>в том числе</t>
  </si>
  <si>
    <t>специализированные службы социально-медицинского обслуживания</t>
  </si>
  <si>
    <t>центры социальной помощи</t>
  </si>
  <si>
    <t>иные организации, осуществляющие социальное обслуживание в форме социального обслуживания на дому</t>
  </si>
  <si>
    <t>для граждан пожилого возраста и инвалидов</t>
  </si>
  <si>
    <t>Число организаций, единиц</t>
  </si>
  <si>
    <t>Число оказанных услуг (всего), единиц  (сумма стр. 3-10)</t>
  </si>
  <si>
    <t xml:space="preserve">        из них: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</si>
  <si>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</si>
  <si>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</si>
  <si>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</si>
  <si>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</si>
  <si>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 xml:space="preserve"> 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</si>
  <si>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</si>
  <si>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</si>
  <si>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услуги</t>
  </si>
  <si>
    <t>Численность получателей социальных услуг (всего), человек (стр. 12+13)</t>
  </si>
  <si>
    <t xml:space="preserve"> мужчин </t>
  </si>
  <si>
    <t xml:space="preserve"> женщин </t>
  </si>
  <si>
    <t>Из стр. 11:</t>
  </si>
  <si>
    <t xml:space="preserve">детей-инвалидов </t>
  </si>
  <si>
    <t xml:space="preserve">молодых инвалидов в возрасте 18-35 лет </t>
  </si>
  <si>
    <t>Из стр. 11: численность участников и инвалидов ВОВ</t>
  </si>
  <si>
    <t>Из стр. 11: обслуживаемых в сельской местности</t>
  </si>
  <si>
    <t>Численность граждан, состоящих на очереди для помещения в организации, осуществляющие социальное обслуживание на дому, человек</t>
  </si>
  <si>
    <t>Раздел 2. Сведения об организациях, осуществляющих социальное обслуживание в форме социального обслуживания на дому, основанных на иных формах собственности</t>
  </si>
  <si>
    <t>Число оказанных услуг (всего), единиц (сумма стр. 3-10)</t>
  </si>
  <si>
    <t>социально-трудовые</t>
  </si>
  <si>
    <t xml:space="preserve">        в том числе:                                                           </t>
  </si>
  <si>
    <t xml:space="preserve">мужчин </t>
  </si>
  <si>
    <t xml:space="preserve">женщин </t>
  </si>
  <si>
    <t xml:space="preserve">Из стр. 11: детей-инвалидов </t>
  </si>
  <si>
    <t xml:space="preserve">Из стр. 11: молодых инвалидов в возрасте 18-35 лет </t>
  </si>
  <si>
    <t>Численность работников, человек</t>
  </si>
  <si>
    <t>Раздел 3. Сведения об организациях, осуществляющих полустационарное социальное обслуживание</t>
  </si>
  <si>
    <t xml:space="preserve">Всего организаций, осуществляю-щих полустацио-нарное социальное обслуживание (всего)
 (гр. 4+6+7+9+ 10+11+12+13+14+15) 
</t>
  </si>
  <si>
    <t>социаль-но-реабили-тацион-ный центр</t>
  </si>
  <si>
    <t>центр помощи детям, остав-шимся без попече-ния родите-лей</t>
  </si>
  <si>
    <t>реаби-литаци-онный центр</t>
  </si>
  <si>
    <t>кризис-ный центр помощи женщи-нам</t>
  </si>
  <si>
    <t>центр психолого-педагоги-ческой помощи населению</t>
  </si>
  <si>
    <t>социаль-ной адаптации (помощи), в том числе: для лиц без опреде-ленного места житель-ства и занятий</t>
  </si>
  <si>
    <t>дом ночного пребыва-ния</t>
  </si>
  <si>
    <t>социаль-ный приют</t>
  </si>
  <si>
    <t>социаль-ная гостини-ца</t>
  </si>
  <si>
    <t>иные организа-ции, осуществ-ляющие полустаци-онарное социальное обслужи-вание</t>
  </si>
  <si>
    <t>для несовер-шенно-летних</t>
  </si>
  <si>
    <t>для детей и под-ростков с ограни-ченными возмож-ностями</t>
  </si>
  <si>
    <t>Число отделений (всего), единиц (стр. 3+4+5):</t>
  </si>
  <si>
    <t xml:space="preserve">      из них:</t>
  </si>
  <si>
    <t>временного проживания</t>
  </si>
  <si>
    <t>дневного пребывания</t>
  </si>
  <si>
    <t>иных</t>
  </si>
  <si>
    <t>Число оказанных услуг (всего), единиц (сумма стр. 7-14)</t>
  </si>
  <si>
    <t xml:space="preserve">   социально-бытовые</t>
  </si>
  <si>
    <t xml:space="preserve">   социально-правовые</t>
  </si>
  <si>
    <t xml:space="preserve">   услуги в целях повышения коммуникативного потенциала получателей социальных услуг</t>
  </si>
  <si>
    <t xml:space="preserve">   срочные услуги</t>
  </si>
  <si>
    <t>Численность получателей социальных услуг (всего), человек (стр. 16+29)</t>
  </si>
  <si>
    <t xml:space="preserve">      в том числе:</t>
  </si>
  <si>
    <t>мужчин – всего (сумма стр. 17-28)</t>
  </si>
  <si>
    <t>в том числе в  возрасте, лет:</t>
  </si>
  <si>
    <t>до 16</t>
  </si>
  <si>
    <t>16-17</t>
  </si>
  <si>
    <t>18-22</t>
  </si>
  <si>
    <t>23-25</t>
  </si>
  <si>
    <t>26-30</t>
  </si>
  <si>
    <t>31-35</t>
  </si>
  <si>
    <t>36-45</t>
  </si>
  <si>
    <t>46-59</t>
  </si>
  <si>
    <t>60-74</t>
  </si>
  <si>
    <t>75-79</t>
  </si>
  <si>
    <t>80-89</t>
  </si>
  <si>
    <t>90 и более</t>
  </si>
  <si>
    <t>женщин – всего (сумма стр. 30-41)</t>
  </si>
  <si>
    <t>в том числе в возрасте, лет:</t>
  </si>
  <si>
    <t xml:space="preserve">до 16 </t>
  </si>
  <si>
    <t xml:space="preserve">Из стр. 15: численность детей-инвалидов </t>
  </si>
  <si>
    <t xml:space="preserve">Из стр. 15 численность молодых инвалидов </t>
  </si>
  <si>
    <t>Из стр. 15: численность участников и инвалидов ВОВ</t>
  </si>
  <si>
    <t>Из стр. 15: обслуживаемых в сельской местности</t>
  </si>
  <si>
    <t>Численность граждан, состоящих на очереди для помещения в организации осуществляющие полустационар-ное социальное обслуживание, человек</t>
  </si>
  <si>
    <t>Раздел 4. Сведения об организациях, осуществляющих полустационарное социальное обслуживание, основанных на иных формах собственности</t>
  </si>
  <si>
    <t>№ стро-ки</t>
  </si>
  <si>
    <t xml:space="preserve">Всего организаций, осуществляю-щих полустацио-нарное социальное обслуживание (всего)
 (гр. 4+6+7+9+ 10+11+12+13+14+15)
</t>
  </si>
  <si>
    <t>Число оказанных услуг (всего), единиц (сумма стр. 8-15)</t>
  </si>
  <si>
    <t>Численность получателей социальных услуг (всего), человек (стр. 17+18)</t>
  </si>
  <si>
    <t>женщин</t>
  </si>
  <si>
    <t xml:space="preserve">Из стр. 16  численность детей-инвалидов </t>
  </si>
  <si>
    <t>Из стр. 16 численность молодых инвалидов в возрасте 18-35 лет</t>
  </si>
  <si>
    <t>Раздел 5.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</t>
  </si>
  <si>
    <t>Всего организаций,  (гр. 4+5)</t>
  </si>
  <si>
    <t>центр социального обслуживания населения</t>
  </si>
  <si>
    <t>центр социального обслуживания</t>
  </si>
  <si>
    <t>комплексный</t>
  </si>
  <si>
    <t>Численность получателей социальных услуг (всего), человек (стр. 12+25)</t>
  </si>
  <si>
    <t>в том числе: мужчин – всего (сумма стр. 13-24)</t>
  </si>
  <si>
    <t xml:space="preserve">   до 16</t>
  </si>
  <si>
    <t>X</t>
  </si>
  <si>
    <t xml:space="preserve">   16-17</t>
  </si>
  <si>
    <t xml:space="preserve">   18-22</t>
  </si>
  <si>
    <t xml:space="preserve">   23-25</t>
  </si>
  <si>
    <t xml:space="preserve">   26-30</t>
  </si>
  <si>
    <t xml:space="preserve">   31-35</t>
  </si>
  <si>
    <t xml:space="preserve">   36-45</t>
  </si>
  <si>
    <t xml:space="preserve">   46-59</t>
  </si>
  <si>
    <t xml:space="preserve">   60-74</t>
  </si>
  <si>
    <t xml:space="preserve">   75-79</t>
  </si>
  <si>
    <t xml:space="preserve">   80-89</t>
  </si>
  <si>
    <t xml:space="preserve">   90 и более</t>
  </si>
  <si>
    <t>женщин – всего (сумма стр. 26-37)</t>
  </si>
  <si>
    <t xml:space="preserve">   до 16 </t>
  </si>
  <si>
    <t xml:space="preserve">Из стр. 11: численность детей-инвалидов </t>
  </si>
  <si>
    <t xml:space="preserve">Из стр. 11 численность молодых инвалидов </t>
  </si>
  <si>
    <t>Численность граждан, состоящих на очереди, человек</t>
  </si>
  <si>
    <t>Число отделений (всего), единиц (стр. 44+45+46+47):</t>
  </si>
  <si>
    <t>на дому</t>
  </si>
  <si>
    <t xml:space="preserve">       Раздел 6. Сведения о предоставлении социальных услуг в форме социального обслуживания на дому "Центрами социального обслуживания  населения" и "Центрами социального  обслуживания, в том числе: комплексными и для граждан пожилого возраста и инвалидов" , основанными на иных формах собственности</t>
  </si>
  <si>
    <t>Число оказанных услуг (всего), единиц (сумма стр. 3 - 10)</t>
  </si>
  <si>
    <t>из них</t>
  </si>
  <si>
    <t>Численность получателей социальных услуг (всего), человек (стр. 12 + 13)</t>
  </si>
  <si>
    <t>мужчин</t>
  </si>
  <si>
    <t>Число отделений (всего), единиц (стр. 15 + 16 + 17 + 18)</t>
  </si>
  <si>
    <t xml:space="preserve">           Раздел 7. Сведения о предоставлении социальных услуг   "мобильными бригадами"</t>
  </si>
  <si>
    <t>N строки</t>
  </si>
  <si>
    <t>Величина показателя</t>
  </si>
  <si>
    <t>Число бригад, единиц</t>
  </si>
  <si>
    <t>Число единиц транспорта, в том числе автомобильного, единиц</t>
  </si>
  <si>
    <t>Общая численность работников, человек (сумма стр. 4 - 10)</t>
  </si>
  <si>
    <t>специалист по социальной работе</t>
  </si>
  <si>
    <t>социальный работник</t>
  </si>
  <si>
    <t>специалист по работе с семьей</t>
  </si>
  <si>
    <t>специалист по реабилитационной работе в социальной сфере</t>
  </si>
  <si>
    <t>психолог в социальной сфере</t>
  </si>
  <si>
    <t>социальный педагог</t>
  </si>
  <si>
    <t>иные должности</t>
  </si>
  <si>
    <t>Численность получателей социальных услуг (всего), человек (гр. 12 + 13)</t>
  </si>
  <si>
    <t>Из стр 11 детей-инвалидов</t>
  </si>
  <si>
    <t>Из стр 11 молодых инвалидов в возрасте 18 - 35 лет</t>
  </si>
  <si>
    <t>Число оказанных услуг (всего), единиц (сумма стр. 17 - 24)</t>
  </si>
  <si>
    <t xml:space="preserve">    Раздел 8. Среднесписочная численность специалистов полустационарных организаций социального обслуживания</t>
  </si>
  <si>
    <t>Всего специалистов организаций, осуществляющих полустационарное социальное обслуживание (всего) (гр. 4 + 6 + 7 + 9 + 10 + 11 + 13 + 14 + 15 + 16 + 17)</t>
  </si>
  <si>
    <t>социально-реабилитационный центр</t>
  </si>
  <si>
    <t>центр помощи детям, оставшимся без попечения родителей</t>
  </si>
  <si>
    <t>реабилитационный центр</t>
  </si>
  <si>
    <t>кризисный центр помощи женщинам</t>
  </si>
  <si>
    <t>центр психолого-педагогической помощи населению</t>
  </si>
  <si>
    <t>центр социальной адаптации (помощи)</t>
  </si>
  <si>
    <t>дом ночного пребывания</t>
  </si>
  <si>
    <t>социальный приют</t>
  </si>
  <si>
    <t>социальная гостиница</t>
  </si>
  <si>
    <t>иные организации, осуществляющие полустационарное социальное обслуживание</t>
  </si>
  <si>
    <t>для несовершеннолетних</t>
  </si>
  <si>
    <t>для детей и подростков с ограниченными возможностями</t>
  </si>
  <si>
    <t>для лиц без определенного места жительства и занятий</t>
  </si>
  <si>
    <t>Общая численность специалистов, человек (сумма стр. 2 - 13)</t>
  </si>
  <si>
    <t>воспитатель</t>
  </si>
  <si>
    <t>инструктор по труду</t>
  </si>
  <si>
    <t>логопед</t>
  </si>
  <si>
    <t>музыкальный руководитель</t>
  </si>
  <si>
    <t>педагог-организатор</t>
  </si>
  <si>
    <t>педагог-психолог</t>
  </si>
  <si>
    <t>педагог-дефектолог</t>
  </si>
  <si>
    <t>учитель-логопед</t>
  </si>
  <si>
    <t xml:space="preserve">            Раздел 9. Среднесписочная численность специалистов  организаций, осуществляющих социальное обслуживание в форме   социального обслуживания на дому</t>
  </si>
  <si>
    <t xml:space="preserve">                   </t>
  </si>
  <si>
    <t>Всего специалистов организаций, осуществляющих социальное обслуживание в форме социального обслуживания на дому (всего) (гр. 4 + 6 + 7 + 10)</t>
  </si>
  <si>
    <t xml:space="preserve">Тел. </t>
  </si>
  <si>
    <t>1. Социально-бытовые услуги</t>
  </si>
  <si>
    <t>3. Социально-педагогические виды услуги</t>
  </si>
  <si>
    <t>4. Социально-психологические услуги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</si>
  <si>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</si>
  <si>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из пункта 1.3 участники Великой Отечественной войны</t>
  </si>
  <si>
    <t>из пункта 1.3 инвалиды Великой Отечественной войны</t>
  </si>
  <si>
    <t>из пункта 1.3 труженики тыла</t>
  </si>
  <si>
    <t>(наименование  организации)</t>
  </si>
  <si>
    <t>%</t>
  </si>
  <si>
    <t>Достоверность представляемых сведений гарантируем:</t>
  </si>
  <si>
    <t>оценка уровня удовлетворенности обслуженных граждан, признанных нуждающимися в социальном обслуживании на дому, проживающих на территории обслуживания, на оказание социальных услуг которым предоставлена субсидия</t>
  </si>
  <si>
    <t>* вне зависимости от количества заключенных с каждым гражданином договоров</t>
  </si>
  <si>
    <t>Общее количество получателе услуги (численность граждан, признанных нуждающимися в социальном обслуживании на дому, проживающих на территории муниципального района, городского округа Республики Башкортостан),чел., в том числе:</t>
  </si>
  <si>
    <t>чел.</t>
  </si>
  <si>
    <t>1.1.</t>
  </si>
  <si>
    <t>1.2.</t>
  </si>
  <si>
    <t>1.3.</t>
  </si>
  <si>
    <t>1.4.</t>
  </si>
  <si>
    <t>1.5.</t>
  </si>
  <si>
    <t>1.6.</t>
  </si>
  <si>
    <t>1.7.</t>
  </si>
  <si>
    <t>1.8.</t>
  </si>
  <si>
    <t xml:space="preserve">ОТЧЕТ
</t>
  </si>
  <si>
    <t>Показатели результата предоставления субсидии</t>
  </si>
  <si>
    <t>из пункта 1.3 лица, работавше на объектах противовоздушной обороны, местной противовоздушной обороны и т.д.</t>
  </si>
  <si>
    <t>1.3.2.1</t>
  </si>
  <si>
    <t>из пункта 1.3 лица,награжденные знаком "Жителю блокадного Ленинграда", лица, награжденные знаком "Житель осажденного Севастополя"</t>
  </si>
  <si>
    <t>1.3.5</t>
  </si>
  <si>
    <t>1.3.6</t>
  </si>
  <si>
    <t>1.3.6.1</t>
  </si>
  <si>
    <t>1.3.5.1.</t>
  </si>
  <si>
    <t>в том числе из п.п1.3  вдовы участников и инвалидов Великой Отечественной войны- всего</t>
  </si>
  <si>
    <t>в том числе из п.п 1.1  ветераны ВОВ (ст.2 ФЗ-5 от 16.12.94)  и инвалиды ВОВ (ст.4 ФЗ-5 от 16.12.94) ,   вдовы участников и инвалидов Великой Отечественной войны  - всего, из них:</t>
  </si>
  <si>
    <t>всего =гр.7+гр.8+гр.9+гр.10</t>
  </si>
  <si>
    <t>всего = гр.12+гр.13+гр.14</t>
  </si>
  <si>
    <t>1.1.2.2</t>
  </si>
  <si>
    <t>организации социального обслуживания, находящиеся в ведении субъекта Российской Федерации</t>
  </si>
  <si>
    <t xml:space="preserve">некоммерческие организации социального обслуживания, из них: </t>
  </si>
  <si>
    <t xml:space="preserve">социально ориентирован-ные организации социального обслуживания </t>
  </si>
  <si>
    <t>индивидуальные предприниматели</t>
  </si>
  <si>
    <t>социальные услуги, включенные в перечень социальных услуг субъекта Российской Федерации (единиц)</t>
  </si>
  <si>
    <t>дополнительные (платные) социальные услуги, установленные в соответствии со статьей 11 Федерального закона от 28.12.2013 № 442-ФЗ</t>
  </si>
  <si>
    <t>дополнительные (платные) социальные услуги, установленные в соответствии со статьей 11 Федерального закона от 28.12.2013 № 442-ФЗ (единиц)</t>
  </si>
  <si>
    <t>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услуг»)</t>
  </si>
  <si>
    <t>(наименование организациии)</t>
  </si>
  <si>
    <t>(Ф.И.О. полностью, телефон)</t>
  </si>
  <si>
    <t>5. Социально-трудовые услуги</t>
  </si>
  <si>
    <t>6. Социально-правовые услуги</t>
  </si>
  <si>
    <t>8. Срочные виды услуги</t>
  </si>
  <si>
    <t>Количество получателей дополнительных социальных услуг**,               чел.</t>
  </si>
  <si>
    <t>Количество оказанных дополнительных социальных услуг,                 ед.</t>
  </si>
  <si>
    <t>Объем прибыли от оказания дополнительных социальных услуг,                       руб.</t>
  </si>
  <si>
    <t xml:space="preserve">(подпись)                                </t>
  </si>
  <si>
    <t xml:space="preserve">(наименование организации)
</t>
  </si>
  <si>
    <r>
      <t>из</t>
    </r>
    <r>
      <rPr>
        <b/>
        <i/>
        <sz val="12"/>
        <color indexed="8"/>
        <rFont val="Times New Roman"/>
        <family val="1"/>
      </rPr>
      <t xml:space="preserve"> п.1.1.2</t>
    </r>
    <r>
      <rPr>
        <sz val="12"/>
        <color indexed="8"/>
        <rFont val="Times New Roman"/>
        <family val="1"/>
      </rPr>
      <t xml:space="preserve"> признанные родители, по обстоятельству "Гражданин при отсутствии возможности обеспечения ухода (в том числе временного) за инвалидом, ребенком, детьми, а также отсутствие попечения над ними"</t>
    </r>
  </si>
  <si>
    <t xml:space="preserve">Сведения о получателях социальных услуг </t>
  </si>
  <si>
    <t xml:space="preserve">Сведения о предоставлении социальных услуг </t>
  </si>
  <si>
    <r>
      <t xml:space="preserve">получающие социальные услуги, в соответствии со стандартами, указанными в </t>
    </r>
    <r>
      <rPr>
        <b/>
        <sz val="14"/>
        <rFont val="Times New Roman"/>
        <family val="1"/>
      </rPr>
      <t>приложении № 1</t>
    </r>
    <r>
      <rPr>
        <sz val="14"/>
        <rFont val="Times New Roman"/>
        <family val="1"/>
      </rPr>
      <t xml:space="preserve"> к Порядку предоставления социальных услуг на дому</t>
    </r>
  </si>
  <si>
    <r>
      <t xml:space="preserve">получающие социальные услуги, в соответствии со стандартами, указанными в </t>
    </r>
    <r>
      <rPr>
        <b/>
        <sz val="14"/>
        <rFont val="Times New Roman"/>
        <family val="1"/>
      </rPr>
      <t>приложении № 2</t>
    </r>
    <r>
      <rPr>
        <sz val="14"/>
        <rFont val="Times New Roman"/>
        <family val="1"/>
      </rPr>
      <t xml:space="preserve"> к Порядку предоставления социальных услуг на дому, с периодичностью оказания услуги </t>
    </r>
    <r>
      <rPr>
        <b/>
        <sz val="14"/>
        <rFont val="Times New Roman"/>
        <family val="1"/>
      </rPr>
      <t>до 3 раз в неделю</t>
    </r>
  </si>
  <si>
    <r>
      <t xml:space="preserve">члены семей участников </t>
    </r>
    <r>
      <rPr>
        <b/>
        <sz val="14"/>
        <rFont val="Times New Roman"/>
        <family val="1"/>
      </rPr>
      <t>СВО</t>
    </r>
    <r>
      <rPr>
        <sz val="14"/>
        <rFont val="Times New Roman"/>
        <family val="1"/>
      </rPr>
      <t xml:space="preserve">, получающие социальные услуги в соответствии со стандартами, указанными в </t>
    </r>
    <r>
      <rPr>
        <b/>
        <sz val="14"/>
        <rFont val="Times New Roman"/>
        <family val="1"/>
      </rPr>
      <t>приложении № 1</t>
    </r>
    <r>
      <rPr>
        <sz val="14"/>
        <rFont val="Times New Roman"/>
        <family val="1"/>
      </rPr>
      <t xml:space="preserve"> к Порядку предоставления социальных услуг на дому</t>
    </r>
  </si>
  <si>
    <r>
      <t xml:space="preserve">получающие социальные услуги, в соответствии со стандартами, указанными в </t>
    </r>
    <r>
      <rPr>
        <b/>
        <sz val="14"/>
        <rFont val="Times New Roman"/>
        <family val="1"/>
      </rPr>
      <t>приложении № 2</t>
    </r>
    <r>
      <rPr>
        <sz val="14"/>
        <rFont val="Times New Roman"/>
        <family val="1"/>
      </rPr>
      <t xml:space="preserve"> к Порядку предоставления социальных услуг на дому, с периодичностью оказания услуги </t>
    </r>
    <r>
      <rPr>
        <b/>
        <sz val="14"/>
        <rFont val="Times New Roman"/>
        <family val="1"/>
      </rPr>
      <t>до 5 раз в неделю</t>
    </r>
  </si>
  <si>
    <r>
      <t xml:space="preserve">получающие социальные услуги на дому </t>
    </r>
    <r>
      <rPr>
        <b/>
        <sz val="14"/>
        <rFont val="Times New Roman"/>
        <family val="1"/>
      </rPr>
      <t>второго уровня</t>
    </r>
    <r>
      <rPr>
        <sz val="14"/>
        <rFont val="Times New Roman"/>
        <family val="1"/>
      </rPr>
      <t xml:space="preserve"> нуждаемости в рамках системы долговременного ухода в порядке, установленном Министерством семьи и труда РБ</t>
    </r>
  </si>
  <si>
    <r>
      <t xml:space="preserve">члены семей участников </t>
    </r>
    <r>
      <rPr>
        <b/>
        <sz val="14"/>
        <rFont val="Times New Roman"/>
        <family val="1"/>
      </rPr>
      <t>СВО</t>
    </r>
    <r>
      <rPr>
        <sz val="14"/>
        <rFont val="Times New Roman"/>
        <family val="1"/>
      </rPr>
      <t>, получающие социальные услуги на дому</t>
    </r>
    <r>
      <rPr>
        <b/>
        <sz val="14"/>
        <rFont val="Times New Roman"/>
        <family val="1"/>
      </rPr>
      <t xml:space="preserve"> второго уровня</t>
    </r>
    <r>
      <rPr>
        <sz val="14"/>
        <rFont val="Times New Roman"/>
        <family val="1"/>
      </rPr>
      <t xml:space="preserve"> нуждаемости в рамках системы долговременного ухода в порядке, установленном Министерством семьи и труда РБ</t>
    </r>
  </si>
  <si>
    <r>
      <t xml:space="preserve">получающие социальные услуги на дому </t>
    </r>
    <r>
      <rPr>
        <b/>
        <sz val="14"/>
        <rFont val="Times New Roman"/>
        <family val="1"/>
      </rPr>
      <t>третьего уровня</t>
    </r>
    <r>
      <rPr>
        <sz val="14"/>
        <rFont val="Times New Roman"/>
        <family val="1"/>
      </rPr>
      <t xml:space="preserve"> нуждаемости в рамках системы долговременного ухода в порядке, установленном Министерством семьи и труда РБ</t>
    </r>
  </si>
  <si>
    <r>
      <t xml:space="preserve">члены семей участников </t>
    </r>
    <r>
      <rPr>
        <b/>
        <sz val="14"/>
        <rFont val="Times New Roman"/>
        <family val="1"/>
      </rPr>
      <t>СВО</t>
    </r>
    <r>
      <rPr>
        <sz val="14"/>
        <rFont val="Times New Roman"/>
        <family val="1"/>
      </rPr>
      <t xml:space="preserve">, получающие социальные услуги на дому </t>
    </r>
    <r>
      <rPr>
        <b/>
        <sz val="14"/>
        <rFont val="Times New Roman"/>
        <family val="1"/>
      </rPr>
      <t>третьего уровня</t>
    </r>
    <r>
      <rPr>
        <sz val="14"/>
        <rFont val="Times New Roman"/>
        <family val="1"/>
      </rPr>
      <t xml:space="preserve"> нуждаемости в рамках системы долговременного ухода в порядке, установленном Министерством семьи и труда РБ</t>
    </r>
  </si>
  <si>
    <t>Форма 6</t>
  </si>
  <si>
    <r>
      <t xml:space="preserve">Достигнутое значение показателя по состоянию на отчетную дату </t>
    </r>
    <r>
      <rPr>
        <sz val="18"/>
        <color indexed="10"/>
        <rFont val="Times New Roman"/>
        <family val="1"/>
      </rPr>
      <t>(среднесписочная)</t>
    </r>
  </si>
  <si>
    <r>
      <t xml:space="preserve">Достигнутое значение показателя по состоянию на отчетную дату </t>
    </r>
    <r>
      <rPr>
        <sz val="18"/>
        <color indexed="10"/>
        <rFont val="Times New Roman"/>
        <family val="1"/>
      </rPr>
      <t>(списочная, нарастающая численность с начала года)</t>
    </r>
  </si>
  <si>
    <t>СВЕДЕНИЯ О ПОЛУСТАЦИОНАРНЫХ ОРГАНИЗАЦИЯХ СОЦИАЛЬНОГООБСЛУЖИВАНИЯ, ОРГАНИЗАЦИЯХ, ОСУЩЕСТВЛЯЮЩИХ СОЦИАЛЬНОЕ ОБСЛУЖИВАНИЕ В ФОРМЕ СОЦИАЛЬНОГО ОБСЛУЖИВАНИЯ НА ДОМУ  на 1 января 2024 г.</t>
  </si>
  <si>
    <t>А.Ф. Галеева</t>
  </si>
  <si>
    <t>Галеева Айгуль Фанилевна 83479720460</t>
  </si>
  <si>
    <t>Галеева А.Ф.</t>
  </si>
  <si>
    <t>8/34797/20460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</si>
</sst>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  <numFmt numFmtId="175" formatCode="_(&quot;р.&quot;* #,##0.00_);_(&quot;р.&quot;* \(#,##0.00\);_(&quot;р.&quot;* &quot;-&quot;??_);_(@_)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4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30"/>
      <name val="Times New Roman"/>
      <family val="1"/>
    </font>
    <font>
      <sz val="14"/>
      <color indexed="60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20"/>
      <name val="Times New Roman"/>
      <family val="1"/>
    </font>
    <font>
      <sz val="18"/>
      <color indexed="10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4"/>
      <color indexed="13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26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6"/>
      <color rgb="FFFF0000"/>
      <name val="Times New Roman"/>
      <family val="1"/>
    </font>
    <font>
      <sz val="14"/>
      <color rgb="FFFFFF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9"/>
      <color rgb="FFFFFFCC"/>
      <name val="Times New Roman"/>
      <family val="1"/>
    </font>
    <font>
      <sz val="9"/>
      <color rgb="FFFF0000"/>
      <name val="Times New Roman"/>
      <family val="1"/>
    </font>
    <font>
      <b/>
      <sz val="10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DF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8" fillId="21" borderId="0" applyNumberFormat="0" applyBorder="0" applyAlignment="0" applyProtection="0"/>
    <xf numFmtId="0" fontId="57" fillId="22" borderId="0" applyNumberFormat="0" applyBorder="0" applyAlignment="0" applyProtection="0"/>
    <xf numFmtId="0" fontId="8" fillId="23" borderId="0" applyNumberFormat="0" applyBorder="0" applyAlignment="0" applyProtection="0"/>
    <xf numFmtId="0" fontId="57" fillId="24" borderId="0" applyNumberFormat="0" applyBorder="0" applyAlignment="0" applyProtection="0"/>
    <xf numFmtId="0" fontId="8" fillId="25" borderId="0" applyNumberFormat="0" applyBorder="0" applyAlignment="0" applyProtection="0"/>
    <xf numFmtId="0" fontId="57" fillId="26" borderId="0" applyNumberFormat="0" applyBorder="0" applyAlignment="0" applyProtection="0"/>
    <xf numFmtId="0" fontId="8" fillId="27" borderId="0" applyNumberFormat="0" applyBorder="0" applyAlignment="0" applyProtection="0"/>
    <xf numFmtId="0" fontId="57" fillId="28" borderId="0" applyNumberFormat="0" applyBorder="0" applyAlignment="0" applyProtection="0"/>
    <xf numFmtId="0" fontId="8" fillId="29" borderId="0" applyNumberFormat="0" applyBorder="0" applyAlignment="0" applyProtection="0"/>
    <xf numFmtId="0" fontId="57" fillId="30" borderId="0" applyNumberFormat="0" applyBorder="0" applyAlignment="0" applyProtection="0"/>
    <xf numFmtId="0" fontId="8" fillId="31" borderId="0" applyNumberFormat="0" applyBorder="0" applyAlignment="0" applyProtection="0"/>
    <xf numFmtId="0" fontId="58" fillId="32" borderId="1" applyNumberFormat="0" applyAlignment="0" applyProtection="0"/>
    <xf numFmtId="0" fontId="9" fillId="33" borderId="2" applyNumberFormat="0" applyAlignment="0" applyProtection="0"/>
    <xf numFmtId="0" fontId="59" fillId="34" borderId="3" applyNumberFormat="0" applyAlignment="0" applyProtection="0"/>
    <xf numFmtId="0" fontId="10" fillId="35" borderId="4" applyNumberFormat="0" applyAlignment="0" applyProtection="0"/>
    <xf numFmtId="0" fontId="60" fillId="34" borderId="1" applyNumberFormat="0" applyAlignment="0" applyProtection="0"/>
    <xf numFmtId="0" fontId="11" fillId="35" borderId="2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62" fillId="0" borderId="5" applyNumberFormat="0" applyFill="0" applyAlignment="0" applyProtection="0"/>
    <xf numFmtId="0" fontId="13" fillId="0" borderId="6" applyNumberFormat="0" applyFill="0" applyAlignment="0" applyProtection="0"/>
    <xf numFmtId="0" fontId="63" fillId="0" borderId="7" applyNumberFormat="0" applyFill="0" applyAlignment="0" applyProtection="0"/>
    <xf numFmtId="0" fontId="14" fillId="0" borderId="8" applyNumberFormat="0" applyFill="0" applyAlignment="0" applyProtection="0"/>
    <xf numFmtId="0" fontId="64" fillId="0" borderId="9" applyNumberFormat="0" applyFill="0" applyAlignment="0" applyProtection="0"/>
    <xf numFmtId="0" fontId="15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16" fillId="0" borderId="12" applyNumberFormat="0" applyFill="0" applyAlignment="0" applyProtection="0"/>
    <xf numFmtId="0" fontId="66" fillId="36" borderId="13" applyNumberFormat="0" applyAlignment="0" applyProtection="0"/>
    <xf numFmtId="0" fontId="17" fillId="37" borderId="14" applyNumberFormat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38" borderId="0" applyNumberFormat="0" applyBorder="0" applyAlignment="0" applyProtection="0"/>
    <xf numFmtId="0" fontId="19" fillId="39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0" fontId="70" fillId="40" borderId="0" applyNumberFormat="0" applyBorder="0" applyAlignment="0" applyProtection="0"/>
    <xf numFmtId="0" fontId="21" fillId="41" borderId="0" applyNumberFormat="0" applyBorder="0" applyAlignment="0" applyProtection="0"/>
    <xf numFmtId="0" fontId="7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2" fillId="43" borderId="16" applyNumberFormat="0" applyFont="0" applyAlignment="0" applyProtection="0"/>
    <xf numFmtId="9" fontId="0" fillId="0" borderId="0" applyFont="0" applyFill="0" applyBorder="0" applyAlignment="0" applyProtection="0"/>
    <xf numFmtId="0" fontId="72" fillId="0" borderId="17" applyNumberFormat="0" applyFill="0" applyAlignment="0" applyProtection="0"/>
    <xf numFmtId="0" fontId="23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44" borderId="0" applyNumberFormat="0" applyBorder="0" applyAlignment="0" applyProtection="0"/>
    <xf numFmtId="0" fontId="25" fillId="45" borderId="0" applyNumberFormat="0" applyBorder="0" applyAlignment="0" applyProtection="0"/>
  </cellStyleXfs>
  <cellXfs count="66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46" borderId="0" xfId="0" applyFont="1" applyFill="1" applyAlignment="1" applyProtection="1">
      <alignment/>
      <protection/>
    </xf>
    <xf numFmtId="0" fontId="0" fillId="42" borderId="0" xfId="0" applyFill="1" applyAlignment="1" applyProtection="1">
      <alignment/>
      <protection/>
    </xf>
    <xf numFmtId="0" fontId="27" fillId="42" borderId="0" xfId="0" applyFont="1" applyFill="1" applyAlignment="1" applyProtection="1">
      <alignment/>
      <protection/>
    </xf>
    <xf numFmtId="0" fontId="75" fillId="0" borderId="0" xfId="0" applyFont="1" applyAlignment="1" applyProtection="1">
      <alignment/>
      <protection locked="0"/>
    </xf>
    <xf numFmtId="0" fontId="75" fillId="0" borderId="19" xfId="0" applyFont="1" applyBorder="1" applyAlignment="1" applyProtection="1">
      <alignment wrapText="1"/>
      <protection locked="0"/>
    </xf>
    <xf numFmtId="0" fontId="76" fillId="0" borderId="19" xfId="0" applyFont="1" applyBorder="1" applyAlignment="1" applyProtection="1">
      <alignment vertical="top" wrapText="1"/>
      <protection locked="0"/>
    </xf>
    <xf numFmtId="0" fontId="75" fillId="0" borderId="0" xfId="0" applyFont="1" applyAlignment="1" applyProtection="1">
      <alignment wrapText="1"/>
      <protection locked="0"/>
    </xf>
    <xf numFmtId="0" fontId="75" fillId="0" borderId="19" xfId="0" applyFont="1" applyBorder="1" applyAlignment="1" applyProtection="1">
      <alignment horizontal="center"/>
      <protection locked="0"/>
    </xf>
    <xf numFmtId="0" fontId="77" fillId="0" borderId="19" xfId="0" applyFont="1" applyBorder="1" applyAlignment="1" applyProtection="1">
      <alignment horizontal="center" wrapText="1"/>
      <protection locked="0"/>
    </xf>
    <xf numFmtId="0" fontId="76" fillId="0" borderId="19" xfId="0" applyFont="1" applyBorder="1" applyAlignment="1" applyProtection="1">
      <alignment horizontal="center" vertical="top" wrapText="1"/>
      <protection locked="0"/>
    </xf>
    <xf numFmtId="0" fontId="75" fillId="47" borderId="19" xfId="0" applyFont="1" applyFill="1" applyBorder="1" applyAlignment="1" applyProtection="1">
      <alignment/>
      <protection locked="0"/>
    </xf>
    <xf numFmtId="0" fontId="75" fillId="0" borderId="19" xfId="0" applyFont="1" applyBorder="1" applyAlignment="1" applyProtection="1">
      <alignment/>
      <protection locked="0"/>
    </xf>
    <xf numFmtId="0" fontId="76" fillId="0" borderId="19" xfId="0" applyFont="1" applyBorder="1" applyAlignment="1" applyProtection="1">
      <alignment horizontal="center" wrapText="1"/>
      <protection locked="0"/>
    </xf>
    <xf numFmtId="0" fontId="75" fillId="0" borderId="19" xfId="0" applyFont="1" applyFill="1" applyBorder="1" applyAlignment="1" applyProtection="1">
      <alignment/>
      <protection locked="0"/>
    </xf>
    <xf numFmtId="0" fontId="76" fillId="0" borderId="19" xfId="0" applyFont="1" applyBorder="1" applyAlignment="1" applyProtection="1">
      <alignment horizontal="left" vertical="top" wrapText="1" indent="1"/>
      <protection locked="0"/>
    </xf>
    <xf numFmtId="0" fontId="76" fillId="0" borderId="19" xfId="0" applyFont="1" applyFill="1" applyBorder="1" applyAlignment="1" applyProtection="1">
      <alignment horizontal="center" vertical="top" wrapText="1"/>
      <protection locked="0"/>
    </xf>
    <xf numFmtId="0" fontId="76" fillId="0" borderId="19" xfId="0" applyFont="1" applyBorder="1" applyAlignment="1" applyProtection="1">
      <alignment wrapText="1"/>
      <protection locked="0"/>
    </xf>
    <xf numFmtId="0" fontId="75" fillId="0" borderId="19" xfId="0" applyFont="1" applyBorder="1" applyAlignment="1" applyProtection="1">
      <alignment horizontal="center" vertical="center"/>
      <protection locked="0"/>
    </xf>
    <xf numFmtId="0" fontId="75" fillId="0" borderId="19" xfId="0" applyFont="1" applyBorder="1" applyAlignment="1" applyProtection="1">
      <alignment vertical="center"/>
      <protection locked="0"/>
    </xf>
    <xf numFmtId="0" fontId="75" fillId="0" borderId="19" xfId="0" applyFont="1" applyBorder="1" applyAlignment="1" applyProtection="1">
      <alignment vertical="center" wrapText="1"/>
      <protection locked="0"/>
    </xf>
    <xf numFmtId="0" fontId="78" fillId="0" borderId="0" xfId="0" applyFont="1" applyAlignment="1" applyProtection="1">
      <alignment horizontal="center" wrapText="1"/>
      <protection locked="0"/>
    </xf>
    <xf numFmtId="0" fontId="75" fillId="0" borderId="19" xfId="0" applyFont="1" applyBorder="1" applyAlignment="1" applyProtection="1">
      <alignment vertical="top" wrapText="1"/>
      <protection locked="0"/>
    </xf>
    <xf numFmtId="0" fontId="75" fillId="0" borderId="0" xfId="0" applyFont="1" applyAlignment="1" applyProtection="1">
      <alignment vertical="top" wrapText="1"/>
      <protection locked="0"/>
    </xf>
    <xf numFmtId="0" fontId="75" fillId="0" borderId="0" xfId="0" applyFont="1" applyAlignment="1" applyProtection="1">
      <alignment horizontal="center"/>
      <protection locked="0"/>
    </xf>
    <xf numFmtId="0" fontId="78" fillId="0" borderId="0" xfId="0" applyFont="1" applyAlignment="1" applyProtection="1">
      <alignment/>
      <protection locked="0"/>
    </xf>
    <xf numFmtId="0" fontId="75" fillId="0" borderId="19" xfId="0" applyFont="1" applyBorder="1" applyAlignment="1" applyProtection="1">
      <alignment horizontal="center" wrapText="1"/>
      <protection locked="0"/>
    </xf>
    <xf numFmtId="0" fontId="75" fillId="47" borderId="19" xfId="0" applyFont="1" applyFill="1" applyBorder="1" applyAlignment="1" applyProtection="1">
      <alignment/>
      <protection/>
    </xf>
    <xf numFmtId="0" fontId="75" fillId="0" borderId="19" xfId="0" applyFont="1" applyFill="1" applyBorder="1" applyAlignment="1" applyProtection="1">
      <alignment/>
      <protection/>
    </xf>
    <xf numFmtId="0" fontId="76" fillId="47" borderId="19" xfId="0" applyFont="1" applyFill="1" applyBorder="1" applyAlignment="1" applyProtection="1">
      <alignment horizontal="right" wrapText="1"/>
      <protection/>
    </xf>
    <xf numFmtId="0" fontId="75" fillId="0" borderId="0" xfId="0" applyFont="1" applyAlignment="1" applyProtection="1">
      <alignment/>
      <protection/>
    </xf>
    <xf numFmtId="0" fontId="75" fillId="42" borderId="19" xfId="0" applyFont="1" applyFill="1" applyBorder="1" applyAlignment="1" applyProtection="1">
      <alignment/>
      <protection/>
    </xf>
    <xf numFmtId="0" fontId="33" fillId="42" borderId="0" xfId="0" applyFont="1" applyFill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27" fillId="0" borderId="2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48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4" fillId="46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right"/>
      <protection/>
    </xf>
    <xf numFmtId="0" fontId="33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/>
      <protection/>
    </xf>
    <xf numFmtId="0" fontId="32" fillId="48" borderId="0" xfId="0" applyFont="1" applyFill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/>
      <protection/>
    </xf>
    <xf numFmtId="49" fontId="32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/>
      <protection/>
    </xf>
    <xf numFmtId="0" fontId="32" fillId="42" borderId="2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28" fillId="42" borderId="0" xfId="0" applyFont="1" applyFill="1" applyAlignment="1" applyProtection="1">
      <alignment vertical="top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36" fillId="48" borderId="19" xfId="0" applyFont="1" applyFill="1" applyBorder="1" applyAlignment="1" applyProtection="1">
      <alignment horizontal="justify" vertical="center" wrapText="1"/>
      <protection/>
    </xf>
    <xf numFmtId="0" fontId="36" fillId="48" borderId="19" xfId="0" applyFont="1" applyFill="1" applyBorder="1" applyAlignment="1" applyProtection="1">
      <alignment vertical="center" wrapText="1"/>
      <protection/>
    </xf>
    <xf numFmtId="0" fontId="79" fillId="0" borderId="0" xfId="0" applyFont="1" applyAlignment="1">
      <alignment vertical="center"/>
    </xf>
    <xf numFmtId="0" fontId="76" fillId="0" borderId="19" xfId="0" applyFont="1" applyBorder="1" applyAlignment="1" applyProtection="1">
      <alignment vertical="top" wrapText="1"/>
      <protection/>
    </xf>
    <xf numFmtId="0" fontId="75" fillId="0" borderId="22" xfId="0" applyFont="1" applyBorder="1" applyAlignment="1" applyProtection="1">
      <alignment horizontal="center" vertical="center"/>
      <protection/>
    </xf>
    <xf numFmtId="0" fontId="75" fillId="0" borderId="19" xfId="0" applyFont="1" applyBorder="1" applyAlignment="1" applyProtection="1">
      <alignment horizontal="center" vertical="center"/>
      <protection/>
    </xf>
    <xf numFmtId="0" fontId="75" fillId="0" borderId="0" xfId="0" applyFont="1" applyBorder="1" applyAlignment="1" applyProtection="1">
      <alignment/>
      <protection/>
    </xf>
    <xf numFmtId="0" fontId="76" fillId="0" borderId="19" xfId="0" applyFont="1" applyBorder="1" applyAlignment="1" applyProtection="1">
      <alignment/>
      <protection/>
    </xf>
    <xf numFmtId="0" fontId="75" fillId="0" borderId="19" xfId="0" applyFont="1" applyBorder="1" applyAlignment="1" applyProtection="1">
      <alignment horizontal="center"/>
      <protection/>
    </xf>
    <xf numFmtId="0" fontId="75" fillId="0" borderId="19" xfId="0" applyFont="1" applyBorder="1" applyAlignment="1" applyProtection="1">
      <alignment/>
      <protection/>
    </xf>
    <xf numFmtId="0" fontId="76" fillId="0" borderId="19" xfId="0" applyFont="1" applyBorder="1" applyAlignment="1" applyProtection="1">
      <alignment wrapText="1"/>
      <protection/>
    </xf>
    <xf numFmtId="0" fontId="76" fillId="0" borderId="19" xfId="0" applyFont="1" applyBorder="1" applyAlignment="1" applyProtection="1">
      <alignment horizontal="left" wrapText="1" indent="1"/>
      <protection/>
    </xf>
    <xf numFmtId="0" fontId="76" fillId="0" borderId="0" xfId="0" applyFont="1" applyAlignment="1" applyProtection="1">
      <alignment/>
      <protection/>
    </xf>
    <xf numFmtId="0" fontId="80" fillId="0" borderId="0" xfId="0" applyFont="1" applyAlignment="1" applyProtection="1">
      <alignment wrapText="1"/>
      <protection/>
    </xf>
    <xf numFmtId="0" fontId="76" fillId="0" borderId="19" xfId="0" applyFont="1" applyBorder="1" applyAlignment="1" applyProtection="1">
      <alignment horizontal="center" vertical="top" wrapText="1"/>
      <protection/>
    </xf>
    <xf numFmtId="0" fontId="76" fillId="0" borderId="23" xfId="0" applyFont="1" applyBorder="1" applyAlignment="1" applyProtection="1">
      <alignment horizontal="center" vertical="top" wrapText="1"/>
      <protection/>
    </xf>
    <xf numFmtId="0" fontId="76" fillId="0" borderId="19" xfId="0" applyFont="1" applyBorder="1" applyAlignment="1" applyProtection="1">
      <alignment horizontal="justify" vertical="top" wrapText="1"/>
      <protection/>
    </xf>
    <xf numFmtId="0" fontId="76" fillId="0" borderId="19" xfId="0" applyFont="1" applyBorder="1" applyAlignment="1" applyProtection="1">
      <alignment horizontal="center" wrapText="1"/>
      <protection/>
    </xf>
    <xf numFmtId="0" fontId="76" fillId="0" borderId="19" xfId="0" applyFont="1" applyBorder="1" applyAlignment="1" applyProtection="1">
      <alignment horizontal="justify" wrapText="1"/>
      <protection/>
    </xf>
    <xf numFmtId="0" fontId="76" fillId="0" borderId="19" xfId="0" applyFont="1" applyFill="1" applyBorder="1" applyAlignment="1" applyProtection="1">
      <alignment horizontal="right" wrapText="1"/>
      <protection/>
    </xf>
    <xf numFmtId="0" fontId="76" fillId="0" borderId="19" xfId="0" applyFont="1" applyBorder="1" applyAlignment="1" applyProtection="1">
      <alignment vertical="center" wrapText="1"/>
      <protection/>
    </xf>
    <xf numFmtId="0" fontId="76" fillId="0" borderId="19" xfId="0" applyFont="1" applyBorder="1" applyAlignment="1" applyProtection="1">
      <alignment horizontal="right" wrapText="1"/>
      <protection/>
    </xf>
    <xf numFmtId="0" fontId="80" fillId="0" borderId="0" xfId="0" applyFont="1" applyAlignment="1" applyProtection="1">
      <alignment horizontal="center"/>
      <protection/>
    </xf>
    <xf numFmtId="0" fontId="75" fillId="0" borderId="19" xfId="0" applyFont="1" applyBorder="1" applyAlignment="1" applyProtection="1">
      <alignment wrapText="1"/>
      <protection/>
    </xf>
    <xf numFmtId="0" fontId="75" fillId="42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42" borderId="0" xfId="0" applyFont="1" applyFill="1" applyAlignment="1" applyProtection="1">
      <alignment/>
      <protection locked="0"/>
    </xf>
    <xf numFmtId="0" fontId="6" fillId="46" borderId="0" xfId="0" applyFont="1" applyFill="1" applyAlignment="1" applyProtection="1">
      <alignment/>
      <protection locked="0"/>
    </xf>
    <xf numFmtId="0" fontId="6" fillId="42" borderId="0" xfId="0" applyFont="1" applyFill="1" applyAlignment="1" applyProtection="1">
      <alignment/>
      <protection locked="0"/>
    </xf>
    <xf numFmtId="0" fontId="36" fillId="0" borderId="19" xfId="0" applyFont="1" applyFill="1" applyBorder="1" applyAlignment="1" applyProtection="1">
      <alignment horizontal="center" vertical="center" wrapText="1"/>
      <protection/>
    </xf>
    <xf numFmtId="0" fontId="36" fillId="0" borderId="19" xfId="0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49" fontId="36" fillId="0" borderId="19" xfId="0" applyNumberFormat="1" applyFont="1" applyFill="1" applyBorder="1" applyAlignment="1" applyProtection="1">
      <alignment vertical="center" wrapText="1"/>
      <protection/>
    </xf>
    <xf numFmtId="0" fontId="36" fillId="42" borderId="19" xfId="0" applyFont="1" applyFill="1" applyBorder="1" applyAlignment="1" applyProtection="1">
      <alignment horizontal="center" vertical="center" textRotation="90" wrapText="1"/>
      <protection/>
    </xf>
    <xf numFmtId="0" fontId="29" fillId="42" borderId="19" xfId="0" applyFont="1" applyFill="1" applyBorder="1" applyAlignment="1" applyProtection="1">
      <alignment horizontal="center" vertical="center" textRotation="90"/>
      <protection/>
    </xf>
    <xf numFmtId="0" fontId="5" fillId="0" borderId="19" xfId="0" applyFont="1" applyBorder="1" applyAlignment="1" applyProtection="1">
      <alignment horizontal="center" vertical="center" textRotation="90" wrapText="1"/>
      <protection/>
    </xf>
    <xf numFmtId="4" fontId="5" fillId="0" borderId="19" xfId="0" applyNumberFormat="1" applyFont="1" applyBorder="1" applyAlignment="1" applyProtection="1">
      <alignment horizontal="center" vertical="center" textRotation="90" wrapText="1"/>
      <protection/>
    </xf>
    <xf numFmtId="4" fontId="32" fillId="42" borderId="20" xfId="0" applyNumberFormat="1" applyFont="1" applyFill="1" applyBorder="1" applyAlignment="1" applyProtection="1">
      <alignment/>
      <protection/>
    </xf>
    <xf numFmtId="0" fontId="37" fillId="0" borderId="0" xfId="0" applyFont="1" applyAlignment="1">
      <alignment vertical="center"/>
    </xf>
    <xf numFmtId="2" fontId="30" fillId="42" borderId="0" xfId="0" applyNumberFormat="1" applyFont="1" applyFill="1" applyAlignment="1" applyProtection="1">
      <alignment vertical="center"/>
      <protection/>
    </xf>
    <xf numFmtId="0" fontId="30" fillId="42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 horizontal="left"/>
      <protection locked="0"/>
    </xf>
    <xf numFmtId="0" fontId="30" fillId="0" borderId="2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4" fontId="3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 wrapText="1"/>
      <protection locked="0"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 horizontal="center" vertical="top"/>
      <protection locked="0"/>
    </xf>
    <xf numFmtId="4" fontId="30" fillId="0" borderId="0" xfId="0" applyNumberFormat="1" applyFont="1" applyFill="1" applyBorder="1" applyAlignment="1" applyProtection="1">
      <alignment horizontal="right" vertical="top"/>
      <protection locked="0"/>
    </xf>
    <xf numFmtId="0" fontId="26" fillId="0" borderId="0" xfId="0" applyFont="1" applyFill="1" applyAlignment="1" applyProtection="1">
      <alignment horizontal="center" vertical="top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4" fontId="30" fillId="0" borderId="0" xfId="0" applyNumberFormat="1" applyFont="1" applyFill="1" applyBorder="1" applyAlignment="1" applyProtection="1">
      <alignment/>
      <protection locked="0"/>
    </xf>
    <xf numFmtId="4" fontId="30" fillId="0" borderId="0" xfId="0" applyNumberFormat="1" applyFont="1" applyFill="1" applyBorder="1" applyAlignment="1" applyProtection="1">
      <alignment horizontal="center"/>
      <protection locked="0"/>
    </xf>
    <xf numFmtId="4" fontId="26" fillId="0" borderId="24" xfId="0" applyNumberFormat="1" applyFont="1" applyFill="1" applyBorder="1" applyAlignment="1" applyProtection="1">
      <alignment horizontal="center" vertical="top"/>
      <protection locked="0"/>
    </xf>
    <xf numFmtId="3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36" fillId="49" borderId="19" xfId="0" applyNumberFormat="1" applyFont="1" applyFill="1" applyBorder="1" applyAlignment="1" applyProtection="1">
      <alignment horizontal="center" vertical="center"/>
      <protection locked="0"/>
    </xf>
    <xf numFmtId="4" fontId="30" fillId="48" borderId="0" xfId="0" applyNumberFormat="1" applyFont="1" applyFill="1" applyBorder="1" applyAlignment="1" applyProtection="1">
      <alignment/>
      <protection locked="0"/>
    </xf>
    <xf numFmtId="4" fontId="30" fillId="48" borderId="0" xfId="0" applyNumberFormat="1" applyFont="1" applyFill="1" applyBorder="1" applyAlignment="1" applyProtection="1">
      <alignment/>
      <protection locked="0"/>
    </xf>
    <xf numFmtId="4" fontId="30" fillId="48" borderId="0" xfId="0" applyNumberFormat="1" applyFont="1" applyFill="1" applyBorder="1" applyAlignment="1" applyProtection="1">
      <alignment horizontal="right" vertical="top"/>
      <protection locked="0"/>
    </xf>
    <xf numFmtId="0" fontId="30" fillId="0" borderId="0" xfId="0" applyFont="1" applyFill="1" applyBorder="1" applyAlignment="1" applyProtection="1">
      <alignment horizontal="center" vertical="top"/>
      <protection locked="0"/>
    </xf>
    <xf numFmtId="0" fontId="26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4" fontId="30" fillId="42" borderId="20" xfId="0" applyNumberFormat="1" applyFont="1" applyFill="1" applyBorder="1" applyAlignment="1" applyProtection="1">
      <alignment horizontal="center"/>
      <protection locked="0"/>
    </xf>
    <xf numFmtId="0" fontId="37" fillId="0" borderId="19" xfId="0" applyFont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vertical="center" wrapText="1"/>
      <protection/>
    </xf>
    <xf numFmtId="2" fontId="30" fillId="42" borderId="0" xfId="0" applyNumberFormat="1" applyFont="1" applyFill="1" applyAlignment="1" applyProtection="1">
      <alignment/>
      <protection/>
    </xf>
    <xf numFmtId="0" fontId="79" fillId="0" borderId="0" xfId="0" applyFont="1" applyAlignment="1" applyProtection="1">
      <alignment/>
      <protection locked="0"/>
    </xf>
    <xf numFmtId="0" fontId="79" fillId="0" borderId="0" xfId="0" applyFont="1" applyAlignment="1" applyProtection="1">
      <alignment/>
      <protection/>
    </xf>
    <xf numFmtId="0" fontId="79" fillId="0" borderId="0" xfId="0" applyFont="1" applyFill="1" applyAlignment="1" applyProtection="1">
      <alignment/>
      <protection locked="0"/>
    </xf>
    <xf numFmtId="0" fontId="79" fillId="0" borderId="0" xfId="0" applyFont="1" applyFill="1" applyBorder="1" applyAlignment="1" applyProtection="1">
      <alignment/>
      <protection/>
    </xf>
    <xf numFmtId="49" fontId="79" fillId="0" borderId="19" xfId="0" applyNumberFormat="1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 locked="0"/>
    </xf>
    <xf numFmtId="0" fontId="79" fillId="0" borderId="0" xfId="0" applyFont="1" applyAlignment="1" applyProtection="1">
      <alignment vertical="center"/>
      <protection/>
    </xf>
    <xf numFmtId="49" fontId="30" fillId="0" borderId="0" xfId="0" applyNumberFormat="1" applyFont="1" applyAlignment="1" applyProtection="1">
      <alignment horizontal="center" vertical="center"/>
      <protection/>
    </xf>
    <xf numFmtId="49" fontId="31" fillId="0" borderId="19" xfId="0" applyNumberFormat="1" applyFont="1" applyBorder="1" applyAlignment="1" applyProtection="1">
      <alignment horizontal="center" vertical="center"/>
      <protection/>
    </xf>
    <xf numFmtId="0" fontId="31" fillId="0" borderId="19" xfId="0" applyFont="1" applyBorder="1" applyAlignment="1" applyProtection="1">
      <alignment horizontal="center" vertical="center"/>
      <protection/>
    </xf>
    <xf numFmtId="3" fontId="79" fillId="0" borderId="0" xfId="0" applyNumberFormat="1" applyFont="1" applyAlignment="1" applyProtection="1">
      <alignment vertical="center"/>
      <protection/>
    </xf>
    <xf numFmtId="0" fontId="7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Fill="1" applyAlignment="1" applyProtection="1">
      <alignment horizontal="left" vertical="center"/>
      <protection locked="0"/>
    </xf>
    <xf numFmtId="0" fontId="30" fillId="0" borderId="2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79" fillId="0" borderId="0" xfId="0" applyFont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4" fontId="30" fillId="0" borderId="0" xfId="0" applyNumberFormat="1" applyFont="1" applyFill="1" applyBorder="1" applyAlignment="1" applyProtection="1">
      <alignment vertical="center"/>
      <protection locked="0"/>
    </xf>
    <xf numFmtId="0" fontId="79" fillId="0" borderId="0" xfId="0" applyFont="1" applyFill="1" applyBorder="1" applyAlignment="1" applyProtection="1">
      <alignment vertical="center"/>
      <protection/>
    </xf>
    <xf numFmtId="4" fontId="30" fillId="0" borderId="0" xfId="0" applyNumberFormat="1" applyFont="1" applyFill="1" applyBorder="1" applyAlignment="1" applyProtection="1">
      <alignment horizontal="right" vertical="center"/>
      <protection locked="0"/>
    </xf>
    <xf numFmtId="0" fontId="79" fillId="0" borderId="0" xfId="0" applyFont="1" applyFill="1" applyAlignment="1" applyProtection="1">
      <alignment vertical="center"/>
      <protection locked="0"/>
    </xf>
    <xf numFmtId="49" fontId="79" fillId="0" borderId="0" xfId="0" applyNumberFormat="1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vertical="center"/>
      <protection locked="0"/>
    </xf>
    <xf numFmtId="0" fontId="35" fillId="0" borderId="19" xfId="0" applyFont="1" applyBorder="1" applyAlignment="1" applyProtection="1">
      <alignment horizontal="center" vertical="center"/>
      <protection/>
    </xf>
    <xf numFmtId="0" fontId="35" fillId="0" borderId="19" xfId="0" applyFont="1" applyBorder="1" applyAlignment="1" applyProtection="1">
      <alignment horizontal="center" vertical="center" wrapText="1"/>
      <protection/>
    </xf>
    <xf numFmtId="0" fontId="81" fillId="0" borderId="19" xfId="0" applyFont="1" applyBorder="1" applyAlignment="1" applyProtection="1">
      <alignment vertical="center" wrapText="1"/>
      <protection/>
    </xf>
    <xf numFmtId="0" fontId="81" fillId="0" borderId="19" xfId="0" applyFont="1" applyBorder="1" applyAlignment="1" applyProtection="1">
      <alignment vertical="center"/>
      <protection/>
    </xf>
    <xf numFmtId="3" fontId="5" fillId="39" borderId="19" xfId="0" applyNumberFormat="1" applyFont="1" applyFill="1" applyBorder="1" applyAlignment="1" applyProtection="1">
      <alignment/>
      <protection/>
    </xf>
    <xf numFmtId="4" fontId="5" fillId="39" borderId="19" xfId="0" applyNumberFormat="1" applyFont="1" applyFill="1" applyBorder="1" applyAlignment="1" applyProtection="1">
      <alignment/>
      <protection/>
    </xf>
    <xf numFmtId="4" fontId="81" fillId="39" borderId="19" xfId="0" applyNumberFormat="1" applyFont="1" applyFill="1" applyBorder="1" applyAlignment="1" applyProtection="1">
      <alignment/>
      <protection/>
    </xf>
    <xf numFmtId="0" fontId="81" fillId="39" borderId="19" xfId="0" applyNumberFormat="1" applyFont="1" applyFill="1" applyBorder="1" applyAlignment="1" applyProtection="1">
      <alignment/>
      <protection/>
    </xf>
    <xf numFmtId="3" fontId="81" fillId="39" borderId="19" xfId="0" applyNumberFormat="1" applyFont="1" applyFill="1" applyBorder="1" applyAlignment="1" applyProtection="1">
      <alignment/>
      <protection/>
    </xf>
    <xf numFmtId="3" fontId="81" fillId="39" borderId="19" xfId="0" applyNumberFormat="1" applyFont="1" applyFill="1" applyBorder="1" applyAlignment="1" applyProtection="1">
      <alignment vertical="center"/>
      <protection/>
    </xf>
    <xf numFmtId="4" fontId="81" fillId="39" borderId="19" xfId="0" applyNumberFormat="1" applyFont="1" applyFill="1" applyBorder="1" applyAlignment="1" applyProtection="1">
      <alignment vertical="center"/>
      <protection/>
    </xf>
    <xf numFmtId="0" fontId="81" fillId="0" borderId="19" xfId="0" applyFont="1" applyBorder="1" applyAlignment="1" applyProtection="1">
      <alignment vertical="center"/>
      <protection locked="0"/>
    </xf>
    <xf numFmtId="4" fontId="81" fillId="0" borderId="19" xfId="0" applyNumberFormat="1" applyFont="1" applyBorder="1" applyAlignment="1" applyProtection="1">
      <alignment vertical="center"/>
      <protection locked="0"/>
    </xf>
    <xf numFmtId="3" fontId="81" fillId="50" borderId="19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79" fillId="46" borderId="0" xfId="0" applyFont="1" applyFill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0" fontId="79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4" fontId="37" fillId="0" borderId="0" xfId="0" applyNumberFormat="1" applyFont="1" applyAlignment="1" applyProtection="1">
      <alignment/>
      <protection/>
    </xf>
    <xf numFmtId="0" fontId="31" fillId="46" borderId="0" xfId="0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4" fontId="37" fillId="0" borderId="0" xfId="0" applyNumberFormat="1" applyFont="1" applyFill="1" applyAlignment="1" applyProtection="1">
      <alignment/>
      <protection/>
    </xf>
    <xf numFmtId="1" fontId="37" fillId="0" borderId="0" xfId="0" applyNumberFormat="1" applyFont="1" applyFill="1" applyAlignment="1" applyProtection="1">
      <alignment/>
      <protection/>
    </xf>
    <xf numFmtId="49" fontId="37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4" fontId="79" fillId="0" borderId="0" xfId="0" applyNumberFormat="1" applyFont="1" applyAlignment="1" applyProtection="1">
      <alignment/>
      <protection/>
    </xf>
    <xf numFmtId="0" fontId="31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horizontal="center" vertical="top" wrapText="1"/>
      <protection/>
    </xf>
    <xf numFmtId="2" fontId="30" fillId="0" borderId="0" xfId="0" applyNumberFormat="1" applyFont="1" applyFill="1" applyAlignme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31" fillId="0" borderId="25" xfId="0" applyFont="1" applyBorder="1" applyAlignment="1" applyProtection="1">
      <alignment horizontal="center"/>
      <protection/>
    </xf>
    <xf numFmtId="0" fontId="30" fillId="0" borderId="26" xfId="0" applyFont="1" applyBorder="1" applyAlignment="1" applyProtection="1">
      <alignment wrapText="1"/>
      <protection/>
    </xf>
    <xf numFmtId="3" fontId="30" fillId="0" borderId="0" xfId="0" applyNumberFormat="1" applyFont="1" applyFill="1" applyBorder="1" applyAlignment="1" applyProtection="1">
      <alignment/>
      <protection locked="0"/>
    </xf>
    <xf numFmtId="0" fontId="30" fillId="0" borderId="27" xfId="0" applyFont="1" applyBorder="1" applyAlignment="1" applyProtection="1">
      <alignment wrapText="1"/>
      <protection/>
    </xf>
    <xf numFmtId="0" fontId="30" fillId="0" borderId="28" xfId="0" applyFont="1" applyBorder="1" applyAlignment="1" applyProtection="1">
      <alignment/>
      <protection locked="0"/>
    </xf>
    <xf numFmtId="3" fontId="30" fillId="39" borderId="28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30" fillId="0" borderId="29" xfId="0" applyFont="1" applyBorder="1" applyAlignment="1" applyProtection="1">
      <alignment wrapText="1"/>
      <protection/>
    </xf>
    <xf numFmtId="3" fontId="30" fillId="39" borderId="30" xfId="0" applyNumberFormat="1" applyFont="1" applyFill="1" applyBorder="1" applyAlignment="1" applyProtection="1">
      <alignment horizontal="right"/>
      <protection/>
    </xf>
    <xf numFmtId="3" fontId="30" fillId="0" borderId="0" xfId="0" applyNumberFormat="1" applyFont="1" applyFill="1" applyBorder="1" applyAlignment="1" applyProtection="1">
      <alignment horizontal="right"/>
      <protection/>
    </xf>
    <xf numFmtId="0" fontId="30" fillId="0" borderId="31" xfId="0" applyFont="1" applyBorder="1" applyAlignment="1" applyProtection="1">
      <alignment wrapText="1"/>
      <protection/>
    </xf>
    <xf numFmtId="3" fontId="30" fillId="39" borderId="32" xfId="0" applyNumberFormat="1" applyFont="1" applyFill="1" applyBorder="1" applyAlignment="1" applyProtection="1">
      <alignment/>
      <protection/>
    </xf>
    <xf numFmtId="0" fontId="41" fillId="51" borderId="0" xfId="0" applyFont="1" applyFill="1" applyBorder="1" applyAlignment="1" applyProtection="1">
      <alignment/>
      <protection/>
    </xf>
    <xf numFmtId="0" fontId="30" fillId="0" borderId="33" xfId="0" applyFont="1" applyBorder="1" applyAlignment="1" applyProtection="1">
      <alignment wrapText="1"/>
      <protection/>
    </xf>
    <xf numFmtId="0" fontId="41" fillId="51" borderId="0" xfId="0" applyFont="1" applyFill="1" applyBorder="1" applyAlignment="1" applyProtection="1">
      <alignment horizontal="left"/>
      <protection/>
    </xf>
    <xf numFmtId="0" fontId="30" fillId="39" borderId="30" xfId="0" applyFont="1" applyFill="1" applyBorder="1" applyAlignment="1" applyProtection="1">
      <alignment horizontal="right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0" fillId="0" borderId="32" xfId="0" applyFont="1" applyBorder="1" applyAlignment="1" applyProtection="1">
      <alignment/>
      <protection locked="0"/>
    </xf>
    <xf numFmtId="0" fontId="30" fillId="0" borderId="34" xfId="0" applyFont="1" applyBorder="1" applyAlignment="1" applyProtection="1">
      <alignment/>
      <protection locked="0"/>
    </xf>
    <xf numFmtId="174" fontId="30" fillId="39" borderId="30" xfId="0" applyNumberFormat="1" applyFont="1" applyFill="1" applyBorder="1" applyAlignment="1" applyProtection="1">
      <alignment/>
      <protection/>
    </xf>
    <xf numFmtId="174" fontId="30" fillId="0" borderId="0" xfId="0" applyNumberFormat="1" applyFont="1" applyFill="1" applyBorder="1" applyAlignment="1" applyProtection="1">
      <alignment/>
      <protection/>
    </xf>
    <xf numFmtId="174" fontId="30" fillId="39" borderId="32" xfId="0" applyNumberFormat="1" applyFont="1" applyFill="1" applyBorder="1" applyAlignment="1" applyProtection="1">
      <alignment horizontal="right"/>
      <protection/>
    </xf>
    <xf numFmtId="174" fontId="30" fillId="0" borderId="0" xfId="0" applyNumberFormat="1" applyFont="1" applyFill="1" applyBorder="1" applyAlignment="1" applyProtection="1">
      <alignment horizontal="right"/>
      <protection/>
    </xf>
    <xf numFmtId="174" fontId="30" fillId="52" borderId="32" xfId="0" applyNumberFormat="1" applyFont="1" applyFill="1" applyBorder="1" applyAlignment="1" applyProtection="1">
      <alignment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4" fontId="30" fillId="0" borderId="32" xfId="0" applyNumberFormat="1" applyFont="1" applyBorder="1" applyAlignment="1" applyProtection="1">
      <alignment/>
      <protection locked="0"/>
    </xf>
    <xf numFmtId="0" fontId="30" fillId="0" borderId="35" xfId="0" applyFont="1" applyBorder="1" applyAlignment="1" applyProtection="1">
      <alignment wrapText="1"/>
      <protection/>
    </xf>
    <xf numFmtId="174" fontId="30" fillId="0" borderId="36" xfId="0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left" wrapText="1"/>
      <protection/>
    </xf>
    <xf numFmtId="0" fontId="79" fillId="48" borderId="0" xfId="0" applyFont="1" applyFill="1" applyAlignment="1" applyProtection="1">
      <alignment/>
      <protection/>
    </xf>
    <xf numFmtId="0" fontId="30" fillId="48" borderId="0" xfId="0" applyFont="1" applyFill="1" applyAlignment="1" applyProtection="1">
      <alignment/>
      <protection/>
    </xf>
    <xf numFmtId="4" fontId="30" fillId="0" borderId="0" xfId="0" applyNumberFormat="1" applyFont="1" applyFill="1" applyBorder="1" applyAlignment="1" applyProtection="1">
      <alignment vertical="top"/>
      <protection locked="0"/>
    </xf>
    <xf numFmtId="4" fontId="30" fillId="48" borderId="0" xfId="0" applyNumberFormat="1" applyFont="1" applyFill="1" applyBorder="1" applyAlignment="1" applyProtection="1">
      <alignment vertical="top"/>
      <protection locked="0"/>
    </xf>
    <xf numFmtId="0" fontId="30" fillId="0" borderId="0" xfId="0" applyFont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 locked="0"/>
    </xf>
    <xf numFmtId="0" fontId="30" fillId="48" borderId="0" xfId="0" applyFont="1" applyFill="1" applyAlignment="1" applyProtection="1">
      <alignment/>
      <protection locked="0"/>
    </xf>
    <xf numFmtId="0" fontId="41" fillId="51" borderId="0" xfId="0" applyFont="1" applyFill="1" applyAlignment="1" applyProtection="1">
      <alignment/>
      <protection/>
    </xf>
    <xf numFmtId="0" fontId="41" fillId="39" borderId="0" xfId="0" applyFont="1" applyFill="1" applyAlignment="1" applyProtection="1">
      <alignment/>
      <protection/>
    </xf>
    <xf numFmtId="0" fontId="79" fillId="39" borderId="0" xfId="0" applyFont="1" applyFill="1" applyAlignment="1" applyProtection="1">
      <alignment/>
      <protection/>
    </xf>
    <xf numFmtId="4" fontId="41" fillId="51" borderId="0" xfId="0" applyNumberFormat="1" applyFont="1" applyFill="1" applyAlignment="1" applyProtection="1">
      <alignment/>
      <protection/>
    </xf>
    <xf numFmtId="0" fontId="41" fillId="51" borderId="0" xfId="0" applyFont="1" applyFill="1" applyAlignment="1" applyProtection="1">
      <alignment horizontal="left"/>
      <protection/>
    </xf>
    <xf numFmtId="2" fontId="41" fillId="51" borderId="0" xfId="0" applyNumberFormat="1" applyFont="1" applyFill="1" applyAlignment="1" applyProtection="1">
      <alignment/>
      <protection/>
    </xf>
    <xf numFmtId="174" fontId="41" fillId="51" borderId="0" xfId="0" applyNumberFormat="1" applyFont="1" applyFill="1" applyAlignment="1" applyProtection="1">
      <alignment/>
      <protection/>
    </xf>
    <xf numFmtId="174" fontId="79" fillId="0" borderId="0" xfId="0" applyNumberFormat="1" applyFont="1" applyFill="1" applyBorder="1" applyAlignment="1" applyProtection="1">
      <alignment/>
      <protection/>
    </xf>
    <xf numFmtId="0" fontId="41" fillId="51" borderId="0" xfId="0" applyFont="1" applyFill="1" applyAlignment="1" applyProtection="1">
      <alignment wrapText="1"/>
      <protection/>
    </xf>
    <xf numFmtId="0" fontId="41" fillId="51" borderId="0" xfId="0" applyFont="1" applyFill="1" applyAlignment="1" applyProtection="1">
      <alignment/>
      <protection/>
    </xf>
    <xf numFmtId="0" fontId="41" fillId="48" borderId="0" xfId="0" applyFont="1" applyFill="1" applyAlignment="1" applyProtection="1">
      <alignment/>
      <protection/>
    </xf>
    <xf numFmtId="0" fontId="41" fillId="48" borderId="0" xfId="0" applyFont="1" applyFill="1" applyBorder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174" fontId="79" fillId="39" borderId="37" xfId="0" applyNumberFormat="1" applyFont="1" applyFill="1" applyBorder="1" applyAlignment="1" applyProtection="1">
      <alignment/>
      <protection/>
    </xf>
    <xf numFmtId="0" fontId="30" fillId="0" borderId="37" xfId="0" applyFont="1" applyBorder="1" applyAlignment="1" applyProtection="1">
      <alignment wrapText="1"/>
      <protection locked="0"/>
    </xf>
    <xf numFmtId="0" fontId="31" fillId="0" borderId="37" xfId="0" applyFont="1" applyBorder="1" applyAlignment="1" applyProtection="1">
      <alignment horizontal="center"/>
      <protection/>
    </xf>
    <xf numFmtId="0" fontId="31" fillId="0" borderId="38" xfId="0" applyFont="1" applyBorder="1" applyAlignment="1" applyProtection="1">
      <alignment horizontal="center"/>
      <protection/>
    </xf>
    <xf numFmtId="0" fontId="31" fillId="0" borderId="27" xfId="0" applyFont="1" applyBorder="1" applyAlignment="1" applyProtection="1">
      <alignment horizontal="center"/>
      <protection/>
    </xf>
    <xf numFmtId="0" fontId="30" fillId="0" borderId="39" xfId="0" applyFont="1" applyBorder="1" applyAlignment="1" applyProtection="1">
      <alignment horizontal="center"/>
      <protection/>
    </xf>
    <xf numFmtId="0" fontId="30" fillId="0" borderId="38" xfId="0" applyFont="1" applyBorder="1" applyAlignment="1" applyProtection="1">
      <alignment horizontal="center"/>
      <protection/>
    </xf>
    <xf numFmtId="0" fontId="30" fillId="0" borderId="40" xfId="0" applyFont="1" applyBorder="1" applyAlignment="1" applyProtection="1">
      <alignment horizontal="center"/>
      <protection/>
    </xf>
    <xf numFmtId="49" fontId="30" fillId="0" borderId="41" xfId="0" applyNumberFormat="1" applyFont="1" applyBorder="1" applyAlignment="1" applyProtection="1">
      <alignment horizontal="center"/>
      <protection/>
    </xf>
    <xf numFmtId="49" fontId="30" fillId="0" borderId="42" xfId="0" applyNumberFormat="1" applyFont="1" applyBorder="1" applyAlignment="1" applyProtection="1">
      <alignment horizontal="center"/>
      <protection/>
    </xf>
    <xf numFmtId="49" fontId="30" fillId="0" borderId="38" xfId="0" applyNumberFormat="1" applyFont="1" applyBorder="1" applyAlignment="1" applyProtection="1">
      <alignment horizontal="center"/>
      <protection/>
    </xf>
    <xf numFmtId="49" fontId="30" fillId="0" borderId="40" xfId="0" applyNumberFormat="1" applyFont="1" applyBorder="1" applyAlignment="1" applyProtection="1">
      <alignment horizontal="center"/>
      <protection/>
    </xf>
    <xf numFmtId="0" fontId="79" fillId="0" borderId="0" xfId="0" applyFont="1" applyAlignment="1">
      <alignment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30" fillId="48" borderId="19" xfId="0" applyFont="1" applyFill="1" applyBorder="1" applyAlignment="1" applyProtection="1">
      <alignment horizontal="center" vertical="center" wrapText="1"/>
      <protection/>
    </xf>
    <xf numFmtId="16" fontId="30" fillId="0" borderId="19" xfId="0" applyNumberFormat="1" applyFont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/>
    </xf>
    <xf numFmtId="0" fontId="37" fillId="0" borderId="0" xfId="0" applyFont="1" applyAlignment="1" applyProtection="1">
      <alignment horizontal="justify" vertical="center"/>
      <protection/>
    </xf>
    <xf numFmtId="0" fontId="79" fillId="0" borderId="0" xfId="0" applyFont="1" applyBorder="1" applyAlignment="1" applyProtection="1">
      <alignment vertical="top"/>
      <protection/>
    </xf>
    <xf numFmtId="0" fontId="30" fillId="0" borderId="0" xfId="0" applyFont="1" applyBorder="1" applyAlignment="1" applyProtection="1">
      <alignment vertical="top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0" fontId="79" fillId="0" borderId="0" xfId="0" applyFont="1" applyAlignment="1" applyProtection="1">
      <alignment horizontal="center" vertical="center"/>
      <protection/>
    </xf>
    <xf numFmtId="0" fontId="30" fillId="0" borderId="19" xfId="0" applyFont="1" applyBorder="1" applyAlignment="1" applyProtection="1">
      <alignment horizontal="center" vertical="center"/>
      <protection locked="0"/>
    </xf>
    <xf numFmtId="0" fontId="37" fillId="0" borderId="19" xfId="80" applyFont="1" applyFill="1" applyBorder="1" applyAlignment="1" applyProtection="1">
      <alignment horizontal="center" vertical="center" wrapText="1"/>
      <protection locked="0"/>
    </xf>
    <xf numFmtId="0" fontId="79" fillId="42" borderId="19" xfId="0" applyFont="1" applyFill="1" applyBorder="1" applyAlignment="1" applyProtection="1">
      <alignment horizontal="center" vertical="center"/>
      <protection/>
    </xf>
    <xf numFmtId="3" fontId="79" fillId="42" borderId="19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justify" vertical="center"/>
      <protection/>
    </xf>
    <xf numFmtId="0" fontId="30" fillId="0" borderId="0" xfId="0" applyFont="1" applyFill="1" applyAlignment="1" applyProtection="1">
      <alignment horizontal="justify" vertical="center"/>
      <protection locked="0"/>
    </xf>
    <xf numFmtId="0" fontId="30" fillId="0" borderId="27" xfId="0" applyFont="1" applyBorder="1" applyAlignment="1" applyProtection="1">
      <alignment vertical="center" wrapText="1"/>
      <protection/>
    </xf>
    <xf numFmtId="4" fontId="4" fillId="42" borderId="20" xfId="0" applyNumberFormat="1" applyFont="1" applyFill="1" applyBorder="1" applyAlignment="1" applyProtection="1">
      <alignment/>
      <protection locked="0"/>
    </xf>
    <xf numFmtId="0" fontId="4" fillId="42" borderId="20" xfId="0" applyFont="1" applyFill="1" applyBorder="1" applyAlignment="1" applyProtection="1">
      <alignment/>
      <protection locked="0"/>
    </xf>
    <xf numFmtId="4" fontId="4" fillId="42" borderId="20" xfId="0" applyNumberFormat="1" applyFont="1" applyFill="1" applyBorder="1" applyAlignment="1" applyProtection="1">
      <alignment/>
      <protection/>
    </xf>
    <xf numFmtId="0" fontId="4" fillId="42" borderId="20" xfId="0" applyFont="1" applyFill="1" applyBorder="1" applyAlignment="1" applyProtection="1">
      <alignment/>
      <protection/>
    </xf>
    <xf numFmtId="0" fontId="75" fillId="0" borderId="19" xfId="0" applyFont="1" applyBorder="1" applyAlignment="1" applyProtection="1">
      <alignment horizontal="center"/>
      <protection/>
    </xf>
    <xf numFmtId="4" fontId="30" fillId="0" borderId="0" xfId="0" applyNumberFormat="1" applyFont="1" applyFill="1" applyBorder="1" applyAlignment="1" applyProtection="1">
      <alignment wrapText="1"/>
      <protection locked="0"/>
    </xf>
    <xf numFmtId="0" fontId="30" fillId="0" borderId="20" xfId="0" applyFont="1" applyFill="1" applyBorder="1" applyAlignment="1" applyProtection="1">
      <alignment/>
      <protection locked="0"/>
    </xf>
    <xf numFmtId="4" fontId="26" fillId="0" borderId="0" xfId="0" applyNumberFormat="1" applyFont="1" applyFill="1" applyBorder="1" applyAlignment="1" applyProtection="1">
      <alignment vertical="top"/>
      <protection locked="0"/>
    </xf>
    <xf numFmtId="10" fontId="30" fillId="48" borderId="19" xfId="0" applyNumberFormat="1" applyFont="1" applyFill="1" applyBorder="1" applyAlignment="1" applyProtection="1">
      <alignment horizontal="center" vertical="center" wrapText="1"/>
      <protection/>
    </xf>
    <xf numFmtId="3" fontId="30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" fillId="42" borderId="20" xfId="0" applyNumberFormat="1" applyFont="1" applyFill="1" applyBorder="1" applyAlignment="1" applyProtection="1">
      <alignment horizontal="center"/>
      <protection locked="0"/>
    </xf>
    <xf numFmtId="0" fontId="35" fillId="0" borderId="19" xfId="0" applyFont="1" applyBorder="1" applyAlignment="1" applyProtection="1">
      <alignment vertical="center"/>
      <protection/>
    </xf>
    <xf numFmtId="0" fontId="35" fillId="0" borderId="19" xfId="0" applyFont="1" applyBorder="1" applyAlignment="1" applyProtection="1">
      <alignment horizontal="center"/>
      <protection/>
    </xf>
    <xf numFmtId="0" fontId="35" fillId="0" borderId="19" xfId="0" applyFont="1" applyBorder="1" applyAlignment="1" applyProtection="1">
      <alignment horizontal="center" wrapText="1"/>
      <protection/>
    </xf>
    <xf numFmtId="4" fontId="75" fillId="0" borderId="19" xfId="0" applyNumberFormat="1" applyFont="1" applyBorder="1" applyAlignment="1" applyProtection="1">
      <alignment/>
      <protection locked="0"/>
    </xf>
    <xf numFmtId="0" fontId="35" fillId="0" borderId="19" xfId="0" applyFont="1" applyBorder="1" applyAlignment="1" applyProtection="1">
      <alignment/>
      <protection/>
    </xf>
    <xf numFmtId="0" fontId="35" fillId="39" borderId="19" xfId="0" applyFont="1" applyFill="1" applyBorder="1" applyAlignment="1" applyProtection="1">
      <alignment wrapText="1"/>
      <protection/>
    </xf>
    <xf numFmtId="0" fontId="42" fillId="53" borderId="19" xfId="0" applyFont="1" applyFill="1" applyBorder="1" applyAlignment="1" applyProtection="1">
      <alignment horizontal="center"/>
      <protection locked="0"/>
    </xf>
    <xf numFmtId="0" fontId="35" fillId="39" borderId="19" xfId="0" applyFont="1" applyFill="1" applyBorder="1" applyAlignment="1" applyProtection="1">
      <alignment/>
      <protection/>
    </xf>
    <xf numFmtId="4" fontId="35" fillId="39" borderId="19" xfId="0" applyNumberFormat="1" applyFont="1" applyFill="1" applyBorder="1" applyAlignment="1" applyProtection="1">
      <alignment/>
      <protection/>
    </xf>
    <xf numFmtId="0" fontId="81" fillId="0" borderId="0" xfId="0" applyFont="1" applyAlignment="1" applyProtection="1">
      <alignment/>
      <protection locked="0"/>
    </xf>
    <xf numFmtId="0" fontId="81" fillId="0" borderId="0" xfId="0" applyFont="1" applyFill="1" applyAlignment="1" applyProtection="1">
      <alignment/>
      <protection locked="0"/>
    </xf>
    <xf numFmtId="0" fontId="79" fillId="0" borderId="0" xfId="0" applyFont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4" fontId="30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Fill="1" applyBorder="1" applyAlignment="1" applyProtection="1">
      <alignment horizontal="center" wrapText="1"/>
      <protection locked="0"/>
    </xf>
    <xf numFmtId="4" fontId="2" fillId="0" borderId="0" xfId="0" applyNumberFormat="1" applyFont="1" applyFill="1" applyBorder="1" applyAlignment="1" applyProtection="1">
      <alignment horizontal="center" wrapText="1"/>
      <protection locked="0"/>
    </xf>
    <xf numFmtId="0" fontId="44" fillId="46" borderId="0" xfId="0" applyFont="1" applyFill="1" applyAlignment="1" applyProtection="1">
      <alignment vertical="center" wrapText="1"/>
      <protection locked="0"/>
    </xf>
    <xf numFmtId="0" fontId="5" fillId="46" borderId="0" xfId="0" applyFont="1" applyFill="1" applyAlignment="1" applyProtection="1">
      <alignment vertical="center" wrapText="1"/>
      <protection locked="0"/>
    </xf>
    <xf numFmtId="2" fontId="30" fillId="42" borderId="0" xfId="0" applyNumberFormat="1" applyFont="1" applyFill="1" applyAlignment="1" applyProtection="1">
      <alignment horizontal="right" vertical="center"/>
      <protection/>
    </xf>
    <xf numFmtId="4" fontId="30" fillId="42" borderId="20" xfId="0" applyNumberFormat="1" applyFont="1" applyFill="1" applyBorder="1" applyAlignment="1" applyProtection="1">
      <alignment horizontal="center" vertical="center"/>
      <protection locked="0"/>
    </xf>
    <xf numFmtId="4" fontId="26" fillId="0" borderId="0" xfId="0" applyNumberFormat="1" applyFont="1" applyFill="1" applyBorder="1" applyAlignment="1" applyProtection="1">
      <alignment horizontal="center" vertical="top"/>
      <protection locked="0"/>
    </xf>
    <xf numFmtId="0" fontId="39" fillId="0" borderId="19" xfId="0" applyFont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3" fontId="36" fillId="42" borderId="19" xfId="0" applyNumberFormat="1" applyFont="1" applyFill="1" applyBorder="1" applyAlignment="1" applyProtection="1">
      <alignment horizontal="center" vertical="center" wrapText="1"/>
      <protection/>
    </xf>
    <xf numFmtId="4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9" fillId="42" borderId="19" xfId="0" applyNumberFormat="1" applyFont="1" applyFill="1" applyBorder="1" applyAlignment="1" applyProtection="1">
      <alignment horizontal="center" vertical="center"/>
      <protection/>
    </xf>
    <xf numFmtId="3" fontId="36" fillId="42" borderId="19" xfId="0" applyNumberFormat="1" applyFont="1" applyFill="1" applyBorder="1" applyAlignment="1" applyProtection="1">
      <alignment horizontal="center" vertical="center"/>
      <protection/>
    </xf>
    <xf numFmtId="4" fontId="36" fillId="42" borderId="19" xfId="0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Fill="1" applyAlignment="1">
      <alignment horizontal="center"/>
    </xf>
    <xf numFmtId="0" fontId="79" fillId="0" borderId="0" xfId="0" applyFont="1" applyAlignment="1" applyProtection="1">
      <alignment horizontal="center"/>
      <protection/>
    </xf>
    <xf numFmtId="0" fontId="79" fillId="0" borderId="0" xfId="0" applyFont="1" applyAlignment="1">
      <alignment horizontal="center"/>
    </xf>
    <xf numFmtId="0" fontId="39" fillId="0" borderId="19" xfId="0" applyFont="1" applyBorder="1" applyAlignment="1" applyProtection="1">
      <alignment vertical="center" wrapText="1"/>
      <protection/>
    </xf>
    <xf numFmtId="9" fontId="39" fillId="0" borderId="19" xfId="0" applyNumberFormat="1" applyFont="1" applyBorder="1" applyAlignment="1" applyProtection="1">
      <alignment horizontal="center" vertical="center" wrapText="1"/>
      <protection/>
    </xf>
    <xf numFmtId="0" fontId="82" fillId="46" borderId="0" xfId="0" applyFont="1" applyFill="1" applyAlignment="1" applyProtection="1">
      <alignment vertical="center" wrapText="1"/>
      <protection locked="0"/>
    </xf>
    <xf numFmtId="10" fontId="83" fillId="48" borderId="19" xfId="0" applyNumberFormat="1" applyFont="1" applyFill="1" applyBorder="1" applyAlignment="1" applyProtection="1">
      <alignment horizontal="center" vertical="center" wrapText="1"/>
      <protection/>
    </xf>
    <xf numFmtId="4" fontId="30" fillId="42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37" fillId="0" borderId="19" xfId="0" applyFont="1" applyFill="1" applyBorder="1" applyAlignment="1" applyProtection="1">
      <alignment horizontal="center" vertical="center"/>
      <protection locked="0"/>
    </xf>
    <xf numFmtId="0" fontId="75" fillId="0" borderId="19" xfId="0" applyFont="1" applyBorder="1" applyAlignment="1" applyProtection="1">
      <alignment horizontal="center" vertical="center" wrapText="1"/>
      <protection locked="0"/>
    </xf>
    <xf numFmtId="0" fontId="76" fillId="0" borderId="19" xfId="0" applyFont="1" applyBorder="1" applyAlignment="1" applyProtection="1">
      <alignment horizontal="center" vertical="center" wrapText="1"/>
      <protection locked="0"/>
    </xf>
    <xf numFmtId="3" fontId="30" fillId="0" borderId="43" xfId="0" applyNumberFormat="1" applyFont="1" applyBorder="1" applyAlignment="1" applyProtection="1">
      <alignment/>
      <protection locked="0"/>
    </xf>
    <xf numFmtId="0" fontId="84" fillId="0" borderId="0" xfId="0" applyFont="1" applyAlignment="1" applyProtection="1">
      <alignment vertical="center"/>
      <protection/>
    </xf>
    <xf numFmtId="0" fontId="85" fillId="0" borderId="19" xfId="0" applyFont="1" applyBorder="1" applyAlignment="1" applyProtection="1">
      <alignment vertical="center"/>
      <protection locked="0"/>
    </xf>
    <xf numFmtId="4" fontId="85" fillId="0" borderId="19" xfId="0" applyNumberFormat="1" applyFont="1" applyBorder="1" applyAlignment="1" applyProtection="1">
      <alignment vertical="center"/>
      <protection locked="0"/>
    </xf>
    <xf numFmtId="0" fontId="86" fillId="0" borderId="19" xfId="0" applyFont="1" applyBorder="1" applyAlignment="1" applyProtection="1">
      <alignment/>
      <protection locked="0"/>
    </xf>
    <xf numFmtId="10" fontId="39" fillId="54" borderId="19" xfId="0" applyNumberFormat="1" applyFont="1" applyFill="1" applyBorder="1" applyAlignment="1" applyProtection="1">
      <alignment horizontal="center" vertical="center" wrapText="1"/>
      <protection locked="0"/>
    </xf>
    <xf numFmtId="0" fontId="75" fillId="54" borderId="19" xfId="0" applyFont="1" applyFill="1" applyBorder="1" applyAlignment="1" applyProtection="1">
      <alignment/>
      <protection locked="0"/>
    </xf>
    <xf numFmtId="4" fontId="27" fillId="42" borderId="20" xfId="0" applyNumberFormat="1" applyFont="1" applyFill="1" applyBorder="1" applyAlignment="1" applyProtection="1">
      <alignment/>
      <protection/>
    </xf>
    <xf numFmtId="4" fontId="26" fillId="0" borderId="24" xfId="0" applyNumberFormat="1" applyFont="1" applyFill="1" applyBorder="1" applyAlignment="1" applyProtection="1">
      <alignment horizontal="center" vertical="top"/>
      <protection locked="0"/>
    </xf>
    <xf numFmtId="4" fontId="2" fillId="0" borderId="20" xfId="0" applyNumberFormat="1" applyFont="1" applyFill="1" applyBorder="1" applyAlignment="1" applyProtection="1">
      <alignment horizontal="center" wrapText="1"/>
      <protection locked="0"/>
    </xf>
    <xf numFmtId="4" fontId="26" fillId="0" borderId="24" xfId="0" applyNumberFormat="1" applyFont="1" applyFill="1" applyBorder="1" applyAlignment="1" applyProtection="1">
      <alignment horizontal="center" vertical="center"/>
      <protection locked="0"/>
    </xf>
    <xf numFmtId="4" fontId="30" fillId="42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0" xfId="0" applyNumberFormat="1" applyFont="1" applyAlignment="1" applyProtection="1">
      <alignment horizontal="left" vertical="center"/>
      <protection/>
    </xf>
    <xf numFmtId="0" fontId="35" fillId="0" borderId="19" xfId="0" applyFont="1" applyBorder="1" applyAlignment="1" applyProtection="1">
      <alignment horizontal="center" vertical="center"/>
      <protection/>
    </xf>
    <xf numFmtId="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9" xfId="0" applyNumberFormat="1" applyFont="1" applyBorder="1" applyAlignment="1" applyProtection="1">
      <alignment horizontal="center" vertical="center"/>
      <protection/>
    </xf>
    <xf numFmtId="0" fontId="29" fillId="0" borderId="19" xfId="0" applyFont="1" applyBorder="1" applyAlignment="1" applyProtection="1">
      <alignment horizontal="center" vertical="center"/>
      <protection/>
    </xf>
    <xf numFmtId="4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87" fillId="0" borderId="24" xfId="0" applyNumberFormat="1" applyFont="1" applyBorder="1" applyAlignment="1" applyProtection="1">
      <alignment horizontal="center" vertical="center"/>
      <protection/>
    </xf>
    <xf numFmtId="4" fontId="79" fillId="42" borderId="20" xfId="0" applyNumberFormat="1" applyFont="1" applyFill="1" applyBorder="1" applyAlignment="1" applyProtection="1">
      <alignment horizontal="center" vertical="center"/>
      <protection/>
    </xf>
    <xf numFmtId="49" fontId="87" fillId="0" borderId="0" xfId="0" applyNumberFormat="1" applyFont="1" applyBorder="1" applyAlignment="1" applyProtection="1">
      <alignment horizontal="center" vertical="center"/>
      <protection/>
    </xf>
    <xf numFmtId="49" fontId="31" fillId="0" borderId="0" xfId="0" applyNumberFormat="1" applyFont="1" applyAlignment="1" applyProtection="1">
      <alignment horizontal="center" vertical="center"/>
      <protection/>
    </xf>
    <xf numFmtId="49" fontId="30" fillId="0" borderId="0" xfId="0" applyNumberFormat="1" applyFont="1" applyAlignment="1" applyProtection="1">
      <alignment horizontal="center" vertical="center"/>
      <protection/>
    </xf>
    <xf numFmtId="4" fontId="30" fillId="42" borderId="20" xfId="0" applyNumberFormat="1" applyFont="1" applyFill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4" fontId="79" fillId="42" borderId="20" xfId="0" applyNumberFormat="1" applyFont="1" applyFill="1" applyBorder="1" applyAlignment="1" applyProtection="1">
      <alignment horizontal="center" vertical="center" wrapText="1"/>
      <protection/>
    </xf>
    <xf numFmtId="49" fontId="79" fillId="0" borderId="0" xfId="0" applyNumberFormat="1" applyFont="1" applyBorder="1" applyAlignment="1" applyProtection="1">
      <alignment horizontal="center" vertical="center" wrapText="1"/>
      <protection/>
    </xf>
    <xf numFmtId="2" fontId="37" fillId="42" borderId="20" xfId="0" applyNumberFormat="1" applyFont="1" applyFill="1" applyBorder="1" applyAlignment="1" applyProtection="1">
      <alignment horizontal="center"/>
      <protection/>
    </xf>
    <xf numFmtId="2" fontId="37" fillId="42" borderId="0" xfId="0" applyNumberFormat="1" applyFont="1" applyFill="1" applyBorder="1" applyAlignment="1" applyProtection="1">
      <alignment horizontal="center"/>
      <protection/>
    </xf>
    <xf numFmtId="4" fontId="2" fillId="42" borderId="20" xfId="0" applyNumberFormat="1" applyFont="1" applyFill="1" applyBorder="1" applyAlignment="1" applyProtection="1">
      <alignment horizontal="left"/>
      <protection locked="0"/>
    </xf>
    <xf numFmtId="4" fontId="30" fillId="42" borderId="20" xfId="0" applyNumberFormat="1" applyFont="1" applyFill="1" applyBorder="1" applyAlignment="1" applyProtection="1">
      <alignment horizontal="center"/>
      <protection locked="0"/>
    </xf>
    <xf numFmtId="4" fontId="26" fillId="0" borderId="0" xfId="0" applyNumberFormat="1" applyFont="1" applyFill="1" applyBorder="1" applyAlignment="1" applyProtection="1">
      <alignment horizontal="center" vertical="top"/>
      <protection locked="0"/>
    </xf>
    <xf numFmtId="49" fontId="37" fillId="0" borderId="0" xfId="0" applyNumberFormat="1" applyFont="1" applyFill="1" applyAlignment="1" applyProtection="1">
      <alignment horizontal="left"/>
      <protection/>
    </xf>
    <xf numFmtId="0" fontId="36" fillId="0" borderId="44" xfId="0" applyFont="1" applyFill="1" applyBorder="1" applyAlignment="1" applyProtection="1">
      <alignment horizontal="center" vertical="center" wrapText="1"/>
      <protection/>
    </xf>
    <xf numFmtId="0" fontId="36" fillId="0" borderId="24" xfId="0" applyFont="1" applyFill="1" applyBorder="1" applyAlignment="1" applyProtection="1">
      <alignment horizontal="center" vertical="center" wrapText="1"/>
      <protection/>
    </xf>
    <xf numFmtId="0" fontId="36" fillId="0" borderId="35" xfId="0" applyFont="1" applyFill="1" applyBorder="1" applyAlignment="1" applyProtection="1">
      <alignment horizontal="center" vertical="center" wrapText="1"/>
      <protection/>
    </xf>
    <xf numFmtId="0" fontId="36" fillId="0" borderId="45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36" fillId="0" borderId="46" xfId="0" applyFont="1" applyFill="1" applyBorder="1" applyAlignment="1" applyProtection="1">
      <alignment horizontal="center" vertical="center" wrapText="1"/>
      <protection/>
    </xf>
    <xf numFmtId="0" fontId="36" fillId="0" borderId="47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36" fillId="0" borderId="48" xfId="0" applyFont="1" applyFill="1" applyBorder="1" applyAlignment="1" applyProtection="1">
      <alignment horizontal="center" vertical="center" wrapText="1"/>
      <protection/>
    </xf>
    <xf numFmtId="4" fontId="36" fillId="0" borderId="44" xfId="0" applyNumberFormat="1" applyFont="1" applyFill="1" applyBorder="1" applyAlignment="1" applyProtection="1">
      <alignment horizontal="center" vertical="center" wrapText="1"/>
      <protection/>
    </xf>
    <xf numFmtId="4" fontId="36" fillId="0" borderId="24" xfId="0" applyNumberFormat="1" applyFont="1" applyFill="1" applyBorder="1" applyAlignment="1" applyProtection="1">
      <alignment horizontal="center" vertical="center" wrapText="1"/>
      <protection/>
    </xf>
    <xf numFmtId="4" fontId="36" fillId="0" borderId="35" xfId="0" applyNumberFormat="1" applyFont="1" applyFill="1" applyBorder="1" applyAlignment="1" applyProtection="1">
      <alignment horizontal="center" vertical="center" wrapText="1"/>
      <protection/>
    </xf>
    <xf numFmtId="4" fontId="36" fillId="0" borderId="45" xfId="0" applyNumberFormat="1" applyFont="1" applyFill="1" applyBorder="1" applyAlignment="1" applyProtection="1">
      <alignment horizontal="center" vertical="center" wrapText="1"/>
      <protection/>
    </xf>
    <xf numFmtId="4" fontId="36" fillId="0" borderId="0" xfId="0" applyNumberFormat="1" applyFont="1" applyFill="1" applyBorder="1" applyAlignment="1" applyProtection="1">
      <alignment horizontal="center" vertical="center" wrapText="1"/>
      <protection/>
    </xf>
    <xf numFmtId="4" fontId="36" fillId="0" borderId="46" xfId="0" applyNumberFormat="1" applyFont="1" applyFill="1" applyBorder="1" applyAlignment="1" applyProtection="1">
      <alignment horizontal="center" vertical="center" wrapText="1"/>
      <protection/>
    </xf>
    <xf numFmtId="4" fontId="36" fillId="0" borderId="47" xfId="0" applyNumberFormat="1" applyFont="1" applyFill="1" applyBorder="1" applyAlignment="1" applyProtection="1">
      <alignment horizontal="center" vertical="center" wrapText="1"/>
      <protection/>
    </xf>
    <xf numFmtId="4" fontId="36" fillId="0" borderId="20" xfId="0" applyNumberFormat="1" applyFont="1" applyFill="1" applyBorder="1" applyAlignment="1" applyProtection="1">
      <alignment horizontal="center" vertical="center" wrapText="1"/>
      <protection/>
    </xf>
    <xf numFmtId="4" fontId="36" fillId="0" borderId="48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horizontal="center"/>
      <protection/>
    </xf>
    <xf numFmtId="0" fontId="37" fillId="0" borderId="0" xfId="0" applyFont="1" applyFill="1" applyAlignment="1" applyProtection="1">
      <alignment horizontal="center" wrapText="1"/>
      <protection/>
    </xf>
    <xf numFmtId="0" fontId="37" fillId="42" borderId="20" xfId="0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Border="1" applyAlignment="1" applyProtection="1">
      <alignment vertical="center" wrapText="1"/>
      <protection/>
    </xf>
    <xf numFmtId="0" fontId="36" fillId="0" borderId="49" xfId="0" applyFont="1" applyBorder="1" applyAlignment="1" applyProtection="1">
      <alignment vertical="center" wrapText="1"/>
      <protection/>
    </xf>
    <xf numFmtId="0" fontId="36" fillId="0" borderId="23" xfId="0" applyFont="1" applyBorder="1" applyAlignment="1" applyProtection="1">
      <alignment vertical="center" wrapText="1"/>
      <protection/>
    </xf>
    <xf numFmtId="0" fontId="3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4" fontId="12" fillId="42" borderId="20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4" fontId="26" fillId="0" borderId="2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 wrapText="1"/>
      <protection/>
    </xf>
    <xf numFmtId="2" fontId="75" fillId="39" borderId="0" xfId="0" applyNumberFormat="1" applyFont="1" applyFill="1" applyAlignment="1" applyProtection="1">
      <alignment horizontal="center"/>
      <protection/>
    </xf>
    <xf numFmtId="0" fontId="75" fillId="39" borderId="0" xfId="0" applyFont="1" applyFill="1" applyAlignment="1" applyProtection="1">
      <alignment horizontal="center"/>
      <protection/>
    </xf>
    <xf numFmtId="0" fontId="35" fillId="0" borderId="0" xfId="0" applyFont="1" applyAlignment="1" applyProtection="1">
      <alignment horizontal="center"/>
      <protection/>
    </xf>
    <xf numFmtId="0" fontId="81" fillId="0" borderId="0" xfId="0" applyFont="1" applyAlignment="1" applyProtection="1">
      <alignment horizontal="center" wrapText="1"/>
      <protection/>
    </xf>
    <xf numFmtId="0" fontId="75" fillId="39" borderId="20" xfId="0" applyFont="1" applyFill="1" applyBorder="1" applyAlignment="1" applyProtection="1">
      <alignment horizontal="center" wrapText="1"/>
      <protection/>
    </xf>
    <xf numFmtId="0" fontId="75" fillId="0" borderId="24" xfId="0" applyFont="1" applyBorder="1" applyAlignment="1" applyProtection="1">
      <alignment horizontal="center" wrapText="1"/>
      <protection/>
    </xf>
    <xf numFmtId="0" fontId="41" fillId="51" borderId="0" xfId="0" applyFont="1" applyFill="1" applyAlignment="1" applyProtection="1">
      <alignment horizontal="left" wrapText="1"/>
      <protection/>
    </xf>
    <xf numFmtId="0" fontId="30" fillId="0" borderId="0" xfId="0" applyFont="1" applyAlignment="1" applyProtection="1">
      <alignment horizontal="left" wrapText="1"/>
      <protection/>
    </xf>
    <xf numFmtId="0" fontId="31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 wrapText="1"/>
      <protection/>
    </xf>
    <xf numFmtId="2" fontId="30" fillId="42" borderId="20" xfId="0" applyNumberFormat="1" applyFont="1" applyFill="1" applyBorder="1" applyAlignment="1" applyProtection="1">
      <alignment horizontal="center" wrapText="1"/>
      <protection/>
    </xf>
    <xf numFmtId="0" fontId="30" fillId="42" borderId="20" xfId="0" applyFont="1" applyFill="1" applyBorder="1" applyAlignment="1" applyProtection="1">
      <alignment horizontal="center" wrapText="1"/>
      <protection/>
    </xf>
    <xf numFmtId="0" fontId="26" fillId="0" borderId="24" xfId="0" applyFont="1" applyBorder="1" applyAlignment="1" applyProtection="1">
      <alignment horizontal="center" vertical="top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2" fontId="30" fillId="42" borderId="20" xfId="0" applyNumberFormat="1" applyFont="1" applyFill="1" applyBorder="1" applyAlignment="1" applyProtection="1">
      <alignment horizontal="center" vertical="top" wrapText="1"/>
      <protection/>
    </xf>
    <xf numFmtId="0" fontId="30" fillId="42" borderId="20" xfId="0" applyFont="1" applyFill="1" applyBorder="1" applyAlignment="1" applyProtection="1">
      <alignment horizontal="center" vertical="top" wrapText="1"/>
      <protection/>
    </xf>
    <xf numFmtId="0" fontId="30" fillId="0" borderId="0" xfId="0" applyFont="1" applyAlignment="1" applyProtection="1">
      <alignment horizontal="center" vertical="top" wrapText="1"/>
      <protection/>
    </xf>
    <xf numFmtId="2" fontId="79" fillId="42" borderId="20" xfId="0" applyNumberFormat="1" applyFont="1" applyFill="1" applyBorder="1" applyAlignment="1" applyProtection="1">
      <alignment horizontal="center" vertical="center" wrapText="1"/>
      <protection/>
    </xf>
    <xf numFmtId="0" fontId="79" fillId="42" borderId="20" xfId="0" applyFont="1" applyFill="1" applyBorder="1" applyAlignment="1" applyProtection="1">
      <alignment horizontal="center" vertical="center" wrapText="1"/>
      <protection/>
    </xf>
    <xf numFmtId="0" fontId="87" fillId="0" borderId="0" xfId="0" applyFont="1" applyBorder="1" applyAlignment="1" applyProtection="1">
      <alignment horizontal="center" vertical="top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center" vertical="center" wrapText="1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30" fillId="0" borderId="49" xfId="0" applyFont="1" applyBorder="1" applyAlignment="1" applyProtection="1">
      <alignment horizontal="center" vertical="center" wrapText="1"/>
      <protection/>
    </xf>
    <xf numFmtId="0" fontId="30" fillId="0" borderId="23" xfId="0" applyFont="1" applyBorder="1" applyAlignment="1" applyProtection="1">
      <alignment horizontal="center" vertical="center" wrapText="1"/>
      <protection/>
    </xf>
    <xf numFmtId="0" fontId="30" fillId="0" borderId="2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/>
    </xf>
    <xf numFmtId="0" fontId="30" fillId="42" borderId="20" xfId="0" applyFont="1" applyFill="1" applyBorder="1" applyAlignment="1" applyProtection="1">
      <alignment horizontal="center"/>
      <protection/>
    </xf>
    <xf numFmtId="2" fontId="30" fillId="42" borderId="20" xfId="0" applyNumberFormat="1" applyFont="1" applyFill="1" applyBorder="1" applyAlignment="1" applyProtection="1">
      <alignment horizontal="center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0" fontId="30" fillId="0" borderId="44" xfId="0" applyFont="1" applyBorder="1" applyAlignment="1" applyProtection="1">
      <alignment horizontal="center" vertical="center" wrapText="1"/>
      <protection/>
    </xf>
    <xf numFmtId="0" fontId="30" fillId="0" borderId="35" xfId="0" applyFont="1" applyBorder="1" applyAlignment="1" applyProtection="1">
      <alignment horizontal="center" vertical="center" wrapText="1"/>
      <protection/>
    </xf>
    <xf numFmtId="0" fontId="30" fillId="0" borderId="47" xfId="0" applyFont="1" applyBorder="1" applyAlignment="1" applyProtection="1">
      <alignment horizontal="center" vertical="center" wrapText="1"/>
      <protection/>
    </xf>
    <xf numFmtId="0" fontId="30" fillId="0" borderId="48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/>
      <protection locked="0"/>
    </xf>
    <xf numFmtId="0" fontId="33" fillId="0" borderId="50" xfId="0" applyFont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center" vertical="center"/>
      <protection locked="0"/>
    </xf>
    <xf numFmtId="0" fontId="33" fillId="0" borderId="21" xfId="0" applyFont="1" applyBorder="1" applyAlignment="1" applyProtection="1">
      <alignment horizontal="left" vertical="center" wrapText="1"/>
      <protection/>
    </xf>
    <xf numFmtId="0" fontId="33" fillId="0" borderId="50" xfId="0" applyFont="1" applyBorder="1" applyAlignment="1" applyProtection="1">
      <alignment horizontal="left" vertical="center" wrapText="1"/>
      <protection/>
    </xf>
    <xf numFmtId="0" fontId="33" fillId="0" borderId="31" xfId="0" applyFont="1" applyBorder="1" applyAlignment="1" applyProtection="1">
      <alignment horizontal="left" vertical="center" wrapText="1"/>
      <protection/>
    </xf>
    <xf numFmtId="4" fontId="32" fillId="0" borderId="0" xfId="0" applyNumberFormat="1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49" fontId="33" fillId="0" borderId="21" xfId="0" applyNumberFormat="1" applyFont="1" applyBorder="1" applyAlignment="1" applyProtection="1">
      <alignment horizontal="center" vertical="center"/>
      <protection/>
    </xf>
    <xf numFmtId="49" fontId="33" fillId="0" borderId="50" xfId="0" applyNumberFormat="1" applyFont="1" applyBorder="1" applyAlignment="1" applyProtection="1">
      <alignment horizontal="center" vertical="center"/>
      <protection/>
    </xf>
    <xf numFmtId="49" fontId="33" fillId="0" borderId="31" xfId="0" applyNumberFormat="1" applyFont="1" applyBorder="1" applyAlignment="1" applyProtection="1">
      <alignment horizontal="center" vertical="center"/>
      <protection/>
    </xf>
    <xf numFmtId="3" fontId="33" fillId="42" borderId="21" xfId="0" applyNumberFormat="1" applyFont="1" applyFill="1" applyBorder="1" applyAlignment="1" applyProtection="1">
      <alignment horizontal="center" vertical="center"/>
      <protection/>
    </xf>
    <xf numFmtId="3" fontId="33" fillId="42" borderId="50" xfId="0" applyNumberFormat="1" applyFont="1" applyFill="1" applyBorder="1" applyAlignment="1" applyProtection="1">
      <alignment horizontal="center" vertical="center"/>
      <protection/>
    </xf>
    <xf numFmtId="3" fontId="33" fillId="42" borderId="31" xfId="0" applyNumberFormat="1" applyFont="1" applyFill="1" applyBorder="1" applyAlignment="1" applyProtection="1">
      <alignment horizontal="center" vertical="center"/>
      <protection/>
    </xf>
    <xf numFmtId="3" fontId="33" fillId="54" borderId="21" xfId="0" applyNumberFormat="1" applyFont="1" applyFill="1" applyBorder="1" applyAlignment="1" applyProtection="1">
      <alignment horizontal="center" vertical="center"/>
      <protection locked="0"/>
    </xf>
    <xf numFmtId="3" fontId="33" fillId="54" borderId="50" xfId="0" applyNumberFormat="1" applyFont="1" applyFill="1" applyBorder="1" applyAlignment="1" applyProtection="1">
      <alignment horizontal="center" vertical="center"/>
      <protection locked="0"/>
    </xf>
    <xf numFmtId="3" fontId="33" fillId="54" borderId="31" xfId="0" applyNumberFormat="1" applyFont="1" applyFill="1" applyBorder="1" applyAlignment="1" applyProtection="1">
      <alignment horizontal="center" vertical="center"/>
      <protection locked="0"/>
    </xf>
    <xf numFmtId="3" fontId="33" fillId="0" borderId="21" xfId="0" applyNumberFormat="1" applyFont="1" applyBorder="1" applyAlignment="1" applyProtection="1">
      <alignment horizontal="center" vertical="center"/>
      <protection/>
    </xf>
    <xf numFmtId="3" fontId="33" fillId="0" borderId="50" xfId="0" applyNumberFormat="1" applyFont="1" applyBorder="1" applyAlignment="1" applyProtection="1">
      <alignment horizontal="center" vertical="center"/>
      <protection/>
    </xf>
    <xf numFmtId="3" fontId="33" fillId="0" borderId="31" xfId="0" applyNumberFormat="1" applyFont="1" applyBorder="1" applyAlignment="1" applyProtection="1">
      <alignment horizontal="center" vertical="center"/>
      <protection/>
    </xf>
    <xf numFmtId="0" fontId="33" fillId="42" borderId="21" xfId="0" applyFont="1" applyFill="1" applyBorder="1" applyAlignment="1" applyProtection="1">
      <alignment horizontal="left" vertical="center" wrapText="1"/>
      <protection/>
    </xf>
    <xf numFmtId="0" fontId="33" fillId="42" borderId="50" xfId="0" applyFont="1" applyFill="1" applyBorder="1" applyAlignment="1" applyProtection="1">
      <alignment horizontal="left" vertical="center" wrapText="1"/>
      <protection/>
    </xf>
    <xf numFmtId="0" fontId="33" fillId="42" borderId="31" xfId="0" applyFont="1" applyFill="1" applyBorder="1" applyAlignment="1" applyProtection="1">
      <alignment horizontal="left" vertical="center" wrapText="1"/>
      <protection/>
    </xf>
    <xf numFmtId="0" fontId="33" fillId="42" borderId="21" xfId="0" applyFont="1" applyFill="1" applyBorder="1" applyAlignment="1" applyProtection="1">
      <alignment horizontal="center" vertical="center"/>
      <protection/>
    </xf>
    <xf numFmtId="0" fontId="33" fillId="42" borderId="50" xfId="0" applyFont="1" applyFill="1" applyBorder="1" applyAlignment="1" applyProtection="1">
      <alignment horizontal="center" vertical="center"/>
      <protection/>
    </xf>
    <xf numFmtId="0" fontId="33" fillId="42" borderId="31" xfId="0" applyFont="1" applyFill="1" applyBorder="1" applyAlignment="1" applyProtection="1">
      <alignment horizontal="center" vertical="center"/>
      <protection/>
    </xf>
    <xf numFmtId="3" fontId="33" fillId="0" borderId="21" xfId="0" applyNumberFormat="1" applyFont="1" applyBorder="1" applyAlignment="1" applyProtection="1">
      <alignment horizontal="center" vertical="center"/>
      <protection locked="0"/>
    </xf>
    <xf numFmtId="3" fontId="33" fillId="0" borderId="50" xfId="0" applyNumberFormat="1" applyFont="1" applyBorder="1" applyAlignment="1" applyProtection="1">
      <alignment horizontal="center" vertical="center"/>
      <protection locked="0"/>
    </xf>
    <xf numFmtId="3" fontId="33" fillId="0" borderId="31" xfId="0" applyNumberFormat="1" applyFont="1" applyBorder="1" applyAlignment="1" applyProtection="1">
      <alignment horizontal="center" vertical="center"/>
      <protection locked="0"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50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center"/>
      <protection/>
    </xf>
    <xf numFmtId="49" fontId="33" fillId="42" borderId="21" xfId="0" applyNumberFormat="1" applyFont="1" applyFill="1" applyBorder="1" applyAlignment="1" applyProtection="1">
      <alignment horizontal="center" vertical="center"/>
      <protection/>
    </xf>
    <xf numFmtId="49" fontId="33" fillId="42" borderId="50" xfId="0" applyNumberFormat="1" applyFont="1" applyFill="1" applyBorder="1" applyAlignment="1" applyProtection="1">
      <alignment horizontal="center" vertical="center"/>
      <protection/>
    </xf>
    <xf numFmtId="49" fontId="33" fillId="42" borderId="31" xfId="0" applyNumberFormat="1" applyFont="1" applyFill="1" applyBorder="1" applyAlignment="1" applyProtection="1">
      <alignment horizontal="center" vertical="center"/>
      <protection/>
    </xf>
    <xf numFmtId="0" fontId="33" fillId="0" borderId="44" xfId="0" applyFont="1" applyBorder="1" applyAlignment="1" applyProtection="1">
      <alignment horizontal="center" vertical="top" wrapText="1"/>
      <protection/>
    </xf>
    <xf numFmtId="0" fontId="33" fillId="0" borderId="24" xfId="0" applyFont="1" applyBorder="1" applyAlignment="1" applyProtection="1">
      <alignment horizontal="center" vertical="top" wrapText="1"/>
      <protection/>
    </xf>
    <xf numFmtId="0" fontId="33" fillId="0" borderId="35" xfId="0" applyFont="1" applyBorder="1" applyAlignment="1" applyProtection="1">
      <alignment horizontal="center" vertical="top" wrapText="1"/>
      <protection/>
    </xf>
    <xf numFmtId="0" fontId="33" fillId="0" borderId="45" xfId="0" applyFont="1" applyBorder="1" applyAlignment="1" applyProtection="1">
      <alignment horizontal="center" vertical="top" wrapText="1"/>
      <protection/>
    </xf>
    <xf numFmtId="0" fontId="33" fillId="0" borderId="0" xfId="0" applyFont="1" applyBorder="1" applyAlignment="1" applyProtection="1">
      <alignment horizontal="center" vertical="top" wrapText="1"/>
      <protection/>
    </xf>
    <xf numFmtId="0" fontId="33" fillId="0" borderId="46" xfId="0" applyFont="1" applyBorder="1" applyAlignment="1" applyProtection="1">
      <alignment horizontal="center" vertical="top" wrapText="1"/>
      <protection/>
    </xf>
    <xf numFmtId="0" fontId="33" fillId="0" borderId="47" xfId="0" applyFont="1" applyBorder="1" applyAlignment="1" applyProtection="1">
      <alignment horizontal="center" vertical="top" wrapText="1"/>
      <protection/>
    </xf>
    <xf numFmtId="0" fontId="33" fillId="0" borderId="20" xfId="0" applyFont="1" applyBorder="1" applyAlignment="1" applyProtection="1">
      <alignment horizontal="center" vertical="top" wrapText="1"/>
      <protection/>
    </xf>
    <xf numFmtId="0" fontId="33" fillId="0" borderId="48" xfId="0" applyFont="1" applyBorder="1" applyAlignment="1" applyProtection="1">
      <alignment horizontal="center" vertical="top" wrapText="1"/>
      <protection/>
    </xf>
    <xf numFmtId="0" fontId="33" fillId="0" borderId="44" xfId="0" applyFont="1" applyBorder="1" applyAlignment="1" applyProtection="1">
      <alignment horizontal="center" vertical="center" wrapText="1"/>
      <protection/>
    </xf>
    <xf numFmtId="0" fontId="33" fillId="0" borderId="2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center" vertical="center" wrapText="1"/>
      <protection/>
    </xf>
    <xf numFmtId="0" fontId="33" fillId="0" borderId="45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33" fillId="0" borderId="46" xfId="0" applyFont="1" applyBorder="1" applyAlignment="1" applyProtection="1">
      <alignment horizontal="center" vertical="center" wrapText="1"/>
      <protection/>
    </xf>
    <xf numFmtId="0" fontId="33" fillId="0" borderId="47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0" fontId="33" fillId="0" borderId="48" xfId="0" applyFont="1" applyBorder="1" applyAlignment="1" applyProtection="1">
      <alignment horizontal="center" vertical="center" wrapText="1"/>
      <protection/>
    </xf>
    <xf numFmtId="0" fontId="33" fillId="0" borderId="44" xfId="0" applyFont="1" applyBorder="1" applyAlignment="1" applyProtection="1">
      <alignment horizontal="center" vertical="center" textRotation="90" wrapText="1"/>
      <protection/>
    </xf>
    <xf numFmtId="0" fontId="33" fillId="0" borderId="24" xfId="0" applyFont="1" applyBorder="1" applyAlignment="1" applyProtection="1">
      <alignment horizontal="center" vertical="center" textRotation="90" wrapText="1"/>
      <protection/>
    </xf>
    <xf numFmtId="0" fontId="33" fillId="0" borderId="35" xfId="0" applyFont="1" applyBorder="1" applyAlignment="1" applyProtection="1">
      <alignment horizontal="center" vertical="center" textRotation="90" wrapText="1"/>
      <protection/>
    </xf>
    <xf numFmtId="0" fontId="33" fillId="0" borderId="45" xfId="0" applyFont="1" applyBorder="1" applyAlignment="1" applyProtection="1">
      <alignment horizontal="center" vertical="center" textRotation="90" wrapText="1"/>
      <protection/>
    </xf>
    <xf numFmtId="0" fontId="33" fillId="0" borderId="0" xfId="0" applyFont="1" applyBorder="1" applyAlignment="1" applyProtection="1">
      <alignment horizontal="center" vertical="center" textRotation="90" wrapText="1"/>
      <protection/>
    </xf>
    <xf numFmtId="0" fontId="33" fillId="0" borderId="46" xfId="0" applyFont="1" applyBorder="1" applyAlignment="1" applyProtection="1">
      <alignment horizontal="center" vertical="center" textRotation="90" wrapText="1"/>
      <protection/>
    </xf>
    <xf numFmtId="0" fontId="33" fillId="0" borderId="47" xfId="0" applyFont="1" applyBorder="1" applyAlignment="1" applyProtection="1">
      <alignment horizontal="center" vertical="center" textRotation="90" wrapText="1"/>
      <protection/>
    </xf>
    <xf numFmtId="0" fontId="33" fillId="0" borderId="20" xfId="0" applyFont="1" applyBorder="1" applyAlignment="1" applyProtection="1">
      <alignment horizontal="center" vertical="center" textRotation="90" wrapText="1"/>
      <protection/>
    </xf>
    <xf numFmtId="0" fontId="33" fillId="0" borderId="48" xfId="0" applyFont="1" applyBorder="1" applyAlignment="1" applyProtection="1">
      <alignment horizontal="center" vertical="center" textRotation="90" wrapText="1"/>
      <protection/>
    </xf>
    <xf numFmtId="0" fontId="33" fillId="0" borderId="21" xfId="0" applyFont="1" applyBorder="1" applyAlignment="1" applyProtection="1">
      <alignment horizontal="center" vertical="center" textRotation="90" wrapText="1"/>
      <protection/>
    </xf>
    <xf numFmtId="0" fontId="33" fillId="0" borderId="50" xfId="0" applyFont="1" applyBorder="1" applyAlignment="1" applyProtection="1">
      <alignment horizontal="center" vertical="center" textRotation="90" wrapText="1"/>
      <protection/>
    </xf>
    <xf numFmtId="0" fontId="33" fillId="0" borderId="31" xfId="0" applyFont="1" applyBorder="1" applyAlignment="1" applyProtection="1">
      <alignment horizontal="center" vertical="center" textRotation="90" wrapText="1"/>
      <protection/>
    </xf>
    <xf numFmtId="0" fontId="33" fillId="42" borderId="21" xfId="0" applyFont="1" applyFill="1" applyBorder="1" applyAlignment="1" applyProtection="1">
      <alignment horizontal="center" vertical="center" wrapText="1"/>
      <protection/>
    </xf>
    <xf numFmtId="0" fontId="33" fillId="42" borderId="50" xfId="0" applyFont="1" applyFill="1" applyBorder="1" applyAlignment="1" applyProtection="1">
      <alignment horizontal="center" vertical="center" wrapText="1"/>
      <protection/>
    </xf>
    <xf numFmtId="0" fontId="33" fillId="42" borderId="31" xfId="0" applyFont="1" applyFill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33" fillId="0" borderId="50" xfId="0" applyFont="1" applyBorder="1" applyAlignment="1" applyProtection="1">
      <alignment horizontal="center" vertical="center" wrapText="1"/>
      <protection/>
    </xf>
    <xf numFmtId="0" fontId="33" fillId="0" borderId="31" xfId="0" applyFont="1" applyBorder="1" applyAlignment="1" applyProtection="1">
      <alignment horizontal="center" vertical="center" wrapText="1"/>
      <protection/>
    </xf>
    <xf numFmtId="0" fontId="33" fillId="42" borderId="21" xfId="0" applyFont="1" applyFill="1" applyBorder="1" applyAlignment="1" applyProtection="1">
      <alignment horizontal="center" vertical="center" textRotation="90" wrapText="1"/>
      <protection/>
    </xf>
    <xf numFmtId="0" fontId="33" fillId="42" borderId="50" xfId="0" applyFont="1" applyFill="1" applyBorder="1" applyAlignment="1" applyProtection="1">
      <alignment horizontal="center" vertical="center" textRotation="90" wrapText="1"/>
      <protection/>
    </xf>
    <xf numFmtId="0" fontId="33" fillId="42" borderId="31" xfId="0" applyFont="1" applyFill="1" applyBorder="1" applyAlignment="1" applyProtection="1">
      <alignment horizontal="center" vertical="center" textRotation="90" wrapText="1"/>
      <protection/>
    </xf>
    <xf numFmtId="0" fontId="33" fillId="0" borderId="0" xfId="0" applyFont="1" applyFill="1" applyBorder="1" applyAlignment="1" applyProtection="1">
      <alignment horizontal="center" vertical="top"/>
      <protection/>
    </xf>
    <xf numFmtId="4" fontId="33" fillId="42" borderId="21" xfId="0" applyNumberFormat="1" applyFont="1" applyFill="1" applyBorder="1" applyAlignment="1" applyProtection="1">
      <alignment horizontal="center" vertical="center"/>
      <protection/>
    </xf>
    <xf numFmtId="4" fontId="33" fillId="42" borderId="50" xfId="0" applyNumberFormat="1" applyFont="1" applyFill="1" applyBorder="1" applyAlignment="1" applyProtection="1">
      <alignment horizontal="center" vertical="center"/>
      <protection/>
    </xf>
    <xf numFmtId="4" fontId="33" fillId="42" borderId="31" xfId="0" applyNumberFormat="1" applyFont="1" applyFill="1" applyBorder="1" applyAlignment="1" applyProtection="1">
      <alignment horizontal="center" vertical="center"/>
      <protection/>
    </xf>
    <xf numFmtId="0" fontId="32" fillId="0" borderId="20" xfId="0" applyFont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/>
    </xf>
    <xf numFmtId="0" fontId="6" fillId="42" borderId="20" xfId="0" applyFont="1" applyFill="1" applyBorder="1" applyAlignment="1" applyProtection="1">
      <alignment horizontal="right"/>
      <protection/>
    </xf>
    <xf numFmtId="2" fontId="6" fillId="42" borderId="20" xfId="0" applyNumberFormat="1" applyFont="1" applyFill="1" applyBorder="1" applyAlignment="1" applyProtection="1">
      <alignment horizontal="left"/>
      <protection/>
    </xf>
    <xf numFmtId="0" fontId="6" fillId="42" borderId="20" xfId="0" applyFont="1" applyFill="1" applyBorder="1" applyAlignment="1" applyProtection="1">
      <alignment horizontal="left"/>
      <protection/>
    </xf>
    <xf numFmtId="0" fontId="33" fillId="0" borderId="24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4" fontId="6" fillId="0" borderId="20" xfId="0" applyNumberFormat="1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 applyProtection="1">
      <alignment horizontal="center" vertical="center" textRotation="90" wrapText="1"/>
      <protection/>
    </xf>
    <xf numFmtId="0" fontId="6" fillId="0" borderId="35" xfId="0" applyFont="1" applyBorder="1" applyAlignment="1" applyProtection="1">
      <alignment horizontal="center" vertical="center" textRotation="90" wrapText="1"/>
      <protection/>
    </xf>
    <xf numFmtId="0" fontId="6" fillId="0" borderId="45" xfId="0" applyFont="1" applyBorder="1" applyAlignment="1" applyProtection="1">
      <alignment horizontal="center" vertical="center" textRotation="90" wrapText="1"/>
      <protection/>
    </xf>
    <xf numFmtId="0" fontId="6" fillId="0" borderId="0" xfId="0" applyFont="1" applyBorder="1" applyAlignment="1" applyProtection="1">
      <alignment horizontal="center" vertical="center" textRotation="90" wrapText="1"/>
      <protection/>
    </xf>
    <xf numFmtId="0" fontId="6" fillId="0" borderId="46" xfId="0" applyFont="1" applyBorder="1" applyAlignment="1" applyProtection="1">
      <alignment horizontal="center" vertical="center" textRotation="90" wrapText="1"/>
      <protection/>
    </xf>
    <xf numFmtId="0" fontId="6" fillId="0" borderId="47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48" xfId="0" applyFont="1" applyBorder="1" applyAlignment="1" applyProtection="1">
      <alignment horizontal="center" vertical="center" textRotation="90" wrapText="1"/>
      <protection/>
    </xf>
    <xf numFmtId="0" fontId="6" fillId="50" borderId="21" xfId="0" applyFont="1" applyFill="1" applyBorder="1" applyAlignment="1" applyProtection="1">
      <alignment horizontal="center" vertical="center"/>
      <protection/>
    </xf>
    <xf numFmtId="0" fontId="6" fillId="50" borderId="50" xfId="0" applyFont="1" applyFill="1" applyBorder="1" applyAlignment="1" applyProtection="1">
      <alignment horizontal="center" vertical="center"/>
      <protection/>
    </xf>
    <xf numFmtId="0" fontId="6" fillId="50" borderId="31" xfId="0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top"/>
      <protection locked="0"/>
    </xf>
    <xf numFmtId="10" fontId="6" fillId="50" borderId="21" xfId="0" applyNumberFormat="1" applyFont="1" applyFill="1" applyBorder="1" applyAlignment="1" applyProtection="1">
      <alignment horizontal="center" vertical="center"/>
      <protection/>
    </xf>
    <xf numFmtId="10" fontId="6" fillId="50" borderId="50" xfId="0" applyNumberFormat="1" applyFont="1" applyFill="1" applyBorder="1" applyAlignment="1" applyProtection="1">
      <alignment horizontal="center" vertical="center"/>
      <protection/>
    </xf>
    <xf numFmtId="10" fontId="6" fillId="50" borderId="31" xfId="0" applyNumberFormat="1" applyFont="1" applyFill="1" applyBorder="1" applyAlignment="1" applyProtection="1">
      <alignment horizontal="center" vertical="center"/>
      <protection/>
    </xf>
    <xf numFmtId="0" fontId="6" fillId="50" borderId="21" xfId="0" applyFont="1" applyFill="1" applyBorder="1" applyAlignment="1" applyProtection="1">
      <alignment horizontal="center" vertical="center" wrapText="1"/>
      <protection/>
    </xf>
    <xf numFmtId="0" fontId="6" fillId="50" borderId="50" xfId="0" applyFont="1" applyFill="1" applyBorder="1" applyAlignment="1" applyProtection="1">
      <alignment horizontal="center" vertical="center" wrapText="1"/>
      <protection/>
    </xf>
    <xf numFmtId="0" fontId="6" fillId="50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6" fillId="46" borderId="21" xfId="0" applyFont="1" applyFill="1" applyBorder="1" applyAlignment="1" applyProtection="1">
      <alignment horizontal="center" vertical="center" wrapText="1"/>
      <protection locked="0"/>
    </xf>
    <xf numFmtId="0" fontId="6" fillId="46" borderId="50" xfId="0" applyFont="1" applyFill="1" applyBorder="1" applyAlignment="1" applyProtection="1">
      <alignment horizontal="center" vertical="center" wrapText="1"/>
      <protection locked="0"/>
    </xf>
    <xf numFmtId="0" fontId="6" fillId="46" borderId="31" xfId="0" applyFont="1" applyFill="1" applyBorder="1" applyAlignment="1" applyProtection="1">
      <alignment horizontal="center" vertical="center" wrapText="1"/>
      <protection locked="0"/>
    </xf>
    <xf numFmtId="0" fontId="6" fillId="46" borderId="21" xfId="0" applyFont="1" applyFill="1" applyBorder="1" applyAlignment="1" applyProtection="1">
      <alignment horizontal="center" vertical="center"/>
      <protection/>
    </xf>
    <xf numFmtId="0" fontId="6" fillId="46" borderId="50" xfId="0" applyFont="1" applyFill="1" applyBorder="1" applyAlignment="1" applyProtection="1">
      <alignment horizontal="center" vertical="center"/>
      <protection/>
    </xf>
    <xf numFmtId="0" fontId="6" fillId="46" borderId="31" xfId="0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3" fontId="6" fillId="50" borderId="21" xfId="0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 textRotation="90" wrapText="1"/>
      <protection/>
    </xf>
    <xf numFmtId="0" fontId="6" fillId="0" borderId="50" xfId="0" applyFont="1" applyBorder="1" applyAlignment="1" applyProtection="1">
      <alignment horizontal="center" vertical="center" textRotation="90" wrapText="1"/>
      <protection/>
    </xf>
    <xf numFmtId="0" fontId="6" fillId="0" borderId="31" xfId="0" applyFont="1" applyBorder="1" applyAlignment="1" applyProtection="1">
      <alignment horizontal="center" vertical="center" textRotation="90" wrapText="1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6" fillId="0" borderId="50" xfId="0" applyFont="1" applyBorder="1" applyAlignment="1" applyProtection="1">
      <alignment horizontal="center" vertical="top"/>
      <protection/>
    </xf>
    <xf numFmtId="0" fontId="6" fillId="0" borderId="31" xfId="0" applyFont="1" applyBorder="1" applyAlignment="1" applyProtection="1">
      <alignment horizontal="center" vertical="top"/>
      <protection/>
    </xf>
    <xf numFmtId="0" fontId="6" fillId="42" borderId="21" xfId="0" applyFont="1" applyFill="1" applyBorder="1" applyAlignment="1" applyProtection="1">
      <alignment horizontal="center" vertical="top"/>
      <protection/>
    </xf>
    <xf numFmtId="0" fontId="6" fillId="42" borderId="50" xfId="0" applyFont="1" applyFill="1" applyBorder="1" applyAlignment="1" applyProtection="1">
      <alignment horizontal="center" vertical="top"/>
      <protection/>
    </xf>
    <xf numFmtId="0" fontId="6" fillId="42" borderId="31" xfId="0" applyFont="1" applyFill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6" fillId="0" borderId="35" xfId="0" applyFont="1" applyBorder="1" applyAlignment="1" applyProtection="1">
      <alignment horizontal="center" vertical="top" wrapText="1"/>
      <protection/>
    </xf>
    <xf numFmtId="0" fontId="6" fillId="0" borderId="47" xfId="0" applyFont="1" applyBorder="1" applyAlignment="1" applyProtection="1">
      <alignment horizontal="center" vertical="top" wrapText="1"/>
      <protection/>
    </xf>
    <xf numFmtId="0" fontId="6" fillId="0" borderId="20" xfId="0" applyFont="1" applyBorder="1" applyAlignment="1" applyProtection="1">
      <alignment horizontal="center" vertical="top" wrapText="1"/>
      <protection/>
    </xf>
    <xf numFmtId="0" fontId="6" fillId="0" borderId="48" xfId="0" applyFont="1" applyBorder="1" applyAlignment="1" applyProtection="1">
      <alignment horizontal="center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/>
    </xf>
    <xf numFmtId="0" fontId="6" fillId="0" borderId="50" xfId="0" applyFont="1" applyBorder="1" applyAlignment="1" applyProtection="1">
      <alignment horizontal="center" vertical="top" wrapText="1"/>
      <protection/>
    </xf>
    <xf numFmtId="0" fontId="6" fillId="0" borderId="31" xfId="0" applyFont="1" applyBorder="1" applyAlignment="1" applyProtection="1">
      <alignment horizontal="center" vertical="top" wrapText="1"/>
      <protection/>
    </xf>
    <xf numFmtId="2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42" borderId="20" xfId="0" applyFont="1" applyFill="1" applyBorder="1" applyAlignment="1" applyProtection="1">
      <alignment horizontal="right"/>
      <protection/>
    </xf>
    <xf numFmtId="2" fontId="4" fillId="42" borderId="20" xfId="0" applyNumberFormat="1" applyFont="1" applyFill="1" applyBorder="1" applyAlignment="1" applyProtection="1">
      <alignment horizontal="left"/>
      <protection/>
    </xf>
    <xf numFmtId="0" fontId="4" fillId="42" borderId="20" xfId="0" applyFont="1" applyFill="1" applyBorder="1" applyAlignment="1" applyProtection="1">
      <alignment horizontal="left"/>
      <protection/>
    </xf>
    <xf numFmtId="0" fontId="6" fillId="0" borderId="4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46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4" fontId="32" fillId="0" borderId="20" xfId="0" applyNumberFormat="1" applyFont="1" applyBorder="1" applyAlignment="1" applyProtection="1">
      <alignment horizontal="center"/>
      <protection locked="0"/>
    </xf>
    <xf numFmtId="0" fontId="32" fillId="0" borderId="20" xfId="0" applyFont="1" applyBorder="1" applyAlignment="1" applyProtection="1">
      <alignment horizontal="center"/>
      <protection locked="0"/>
    </xf>
    <xf numFmtId="49" fontId="6" fillId="0" borderId="21" xfId="0" applyNumberFormat="1" applyFont="1" applyBorder="1" applyAlignment="1" applyProtection="1">
      <alignment horizontal="center" vertical="top"/>
      <protection/>
    </xf>
    <xf numFmtId="49" fontId="6" fillId="0" borderId="50" xfId="0" applyNumberFormat="1" applyFont="1" applyBorder="1" applyAlignment="1" applyProtection="1">
      <alignment horizontal="center" vertical="top"/>
      <protection/>
    </xf>
    <xf numFmtId="49" fontId="6" fillId="0" borderId="31" xfId="0" applyNumberFormat="1" applyFont="1" applyBorder="1" applyAlignment="1" applyProtection="1">
      <alignment horizontal="center" vertical="top"/>
      <protection/>
    </xf>
    <xf numFmtId="0" fontId="6" fillId="0" borderId="50" xfId="0" applyFont="1" applyBorder="1" applyAlignment="1" applyProtection="1">
      <alignment horizontal="left" vertical="top" wrapText="1"/>
      <protection/>
    </xf>
    <xf numFmtId="0" fontId="6" fillId="0" borderId="31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/>
      <protection locked="0"/>
    </xf>
    <xf numFmtId="0" fontId="6" fillId="0" borderId="50" xfId="0" applyFont="1" applyBorder="1" applyAlignment="1" applyProtection="1">
      <alignment horizontal="center" vertical="top"/>
      <protection locked="0"/>
    </xf>
    <xf numFmtId="0" fontId="6" fillId="0" borderId="31" xfId="0" applyFont="1" applyBorder="1" applyAlignment="1" applyProtection="1">
      <alignment horizontal="center" vertical="top"/>
      <protection locked="0"/>
    </xf>
    <xf numFmtId="0" fontId="88" fillId="42" borderId="21" xfId="0" applyFont="1" applyFill="1" applyBorder="1" applyAlignment="1" applyProtection="1">
      <alignment horizontal="center" vertical="top"/>
      <protection/>
    </xf>
    <xf numFmtId="0" fontId="88" fillId="42" borderId="50" xfId="0" applyFont="1" applyFill="1" applyBorder="1" applyAlignment="1" applyProtection="1">
      <alignment horizontal="center" vertical="top"/>
      <protection/>
    </xf>
    <xf numFmtId="0" fontId="88" fillId="42" borderId="31" xfId="0" applyFont="1" applyFill="1" applyBorder="1" applyAlignment="1" applyProtection="1">
      <alignment horizontal="center" vertical="top"/>
      <protection/>
    </xf>
    <xf numFmtId="0" fontId="89" fillId="0" borderId="21" xfId="0" applyFont="1" applyBorder="1" applyAlignment="1" applyProtection="1">
      <alignment horizontal="center" vertical="top"/>
      <protection locked="0"/>
    </xf>
    <xf numFmtId="0" fontId="89" fillId="0" borderId="50" xfId="0" applyFont="1" applyBorder="1" applyAlignment="1" applyProtection="1">
      <alignment horizontal="center" vertical="top"/>
      <protection locked="0"/>
    </xf>
    <xf numFmtId="0" fontId="89" fillId="0" borderId="31" xfId="0" applyFont="1" applyBorder="1" applyAlignment="1" applyProtection="1">
      <alignment horizontal="center" vertical="top"/>
      <protection locked="0"/>
    </xf>
    <xf numFmtId="0" fontId="6" fillId="42" borderId="44" xfId="0" applyFont="1" applyFill="1" applyBorder="1" applyAlignment="1" applyProtection="1">
      <alignment horizontal="center" vertical="top" wrapText="1"/>
      <protection/>
    </xf>
    <xf numFmtId="0" fontId="6" fillId="42" borderId="24" xfId="0" applyFont="1" applyFill="1" applyBorder="1" applyAlignment="1" applyProtection="1">
      <alignment horizontal="center" vertical="top" wrapText="1"/>
      <protection/>
    </xf>
    <xf numFmtId="0" fontId="6" fillId="42" borderId="35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2" fontId="5" fillId="0" borderId="0" xfId="0" applyNumberFormat="1" applyFont="1" applyAlignment="1" applyProtection="1">
      <alignment horizontal="center"/>
      <protection/>
    </xf>
    <xf numFmtId="0" fontId="76" fillId="0" borderId="0" xfId="0" applyFont="1" applyAlignment="1" applyProtection="1">
      <alignment horizontal="center"/>
      <protection locked="0"/>
    </xf>
    <xf numFmtId="0" fontId="90" fillId="0" borderId="0" xfId="0" applyFont="1" applyAlignment="1" applyProtection="1">
      <alignment horizontal="center" wrapText="1"/>
      <protection locked="0"/>
    </xf>
    <xf numFmtId="0" fontId="76" fillId="42" borderId="51" xfId="0" applyFont="1" applyFill="1" applyBorder="1" applyAlignment="1" applyProtection="1">
      <alignment horizontal="center" wrapText="1"/>
      <protection locked="0"/>
    </xf>
    <xf numFmtId="0" fontId="75" fillId="0" borderId="52" xfId="0" applyFont="1" applyBorder="1" applyAlignment="1" applyProtection="1">
      <alignment horizontal="center"/>
      <protection locked="0"/>
    </xf>
    <xf numFmtId="0" fontId="80" fillId="0" borderId="0" xfId="0" applyFont="1" applyAlignment="1" applyProtection="1">
      <alignment horizontal="center" vertical="center" wrapText="1"/>
      <protection locked="0"/>
    </xf>
    <xf numFmtId="0" fontId="75" fillId="0" borderId="22" xfId="0" applyFont="1" applyBorder="1" applyAlignment="1" applyProtection="1">
      <alignment horizontal="center"/>
      <protection locked="0"/>
    </xf>
    <xf numFmtId="0" fontId="75" fillId="0" borderId="49" xfId="0" applyFont="1" applyBorder="1" applyAlignment="1" applyProtection="1">
      <alignment horizontal="center"/>
      <protection locked="0"/>
    </xf>
    <xf numFmtId="0" fontId="75" fillId="0" borderId="23" xfId="0" applyFont="1" applyBorder="1" applyAlignment="1" applyProtection="1">
      <alignment horizontal="center"/>
      <protection locked="0"/>
    </xf>
    <xf numFmtId="0" fontId="76" fillId="0" borderId="22" xfId="0" applyFont="1" applyBorder="1" applyAlignment="1" applyProtection="1">
      <alignment horizontal="left" vertical="center"/>
      <protection locked="0"/>
    </xf>
    <xf numFmtId="0" fontId="76" fillId="0" borderId="49" xfId="0" applyFont="1" applyBorder="1" applyAlignment="1" applyProtection="1">
      <alignment horizontal="left" vertical="center"/>
      <protection locked="0"/>
    </xf>
    <xf numFmtId="0" fontId="76" fillId="0" borderId="23" xfId="0" applyFont="1" applyBorder="1" applyAlignment="1" applyProtection="1">
      <alignment horizontal="left" vertical="center"/>
      <protection locked="0"/>
    </xf>
    <xf numFmtId="0" fontId="76" fillId="0" borderId="19" xfId="0" applyFont="1" applyBorder="1" applyAlignment="1" applyProtection="1">
      <alignment vertical="top" wrapText="1"/>
      <protection locked="0"/>
    </xf>
    <xf numFmtId="0" fontId="75" fillId="0" borderId="19" xfId="0" applyFont="1" applyBorder="1" applyAlignment="1" applyProtection="1">
      <alignment vertical="top"/>
      <protection locked="0"/>
    </xf>
    <xf numFmtId="0" fontId="75" fillId="0" borderId="19" xfId="0" applyFont="1" applyBorder="1" applyAlignment="1" applyProtection="1">
      <alignment horizontal="center"/>
      <protection locked="0"/>
    </xf>
    <xf numFmtId="0" fontId="76" fillId="0" borderId="19" xfId="0" applyFont="1" applyBorder="1" applyAlignment="1" applyProtection="1">
      <alignment horizontal="center" vertical="top" wrapText="1"/>
      <protection locked="0"/>
    </xf>
    <xf numFmtId="0" fontId="78" fillId="0" borderId="0" xfId="0" applyFont="1" applyAlignment="1" applyProtection="1">
      <alignment horizontal="center" vertical="center" wrapText="1"/>
      <protection locked="0"/>
    </xf>
    <xf numFmtId="0" fontId="76" fillId="0" borderId="19" xfId="0" applyFont="1" applyBorder="1" applyAlignment="1" applyProtection="1">
      <alignment horizontal="center" vertical="center" wrapText="1"/>
      <protection locked="0"/>
    </xf>
    <xf numFmtId="0" fontId="75" fillId="0" borderId="19" xfId="0" applyFont="1" applyBorder="1" applyAlignment="1" applyProtection="1">
      <alignment horizontal="center" vertical="center"/>
      <protection locked="0"/>
    </xf>
    <xf numFmtId="0" fontId="76" fillId="0" borderId="19" xfId="0" applyFont="1" applyBorder="1" applyAlignment="1" applyProtection="1">
      <alignment horizontal="center" vertical="top" wrapText="1"/>
      <protection/>
    </xf>
    <xf numFmtId="0" fontId="76" fillId="0" borderId="19" xfId="0" applyFont="1" applyBorder="1" applyAlignment="1" applyProtection="1">
      <alignment horizontal="center" vertical="center"/>
      <protection/>
    </xf>
    <xf numFmtId="0" fontId="75" fillId="0" borderId="19" xfId="0" applyFont="1" applyBorder="1" applyAlignment="1" applyProtection="1">
      <alignment horizontal="center" vertical="top" wrapText="1"/>
      <protection/>
    </xf>
    <xf numFmtId="0" fontId="75" fillId="0" borderId="19" xfId="0" applyFont="1" applyBorder="1" applyAlignment="1" applyProtection="1">
      <alignment horizontal="center"/>
      <protection/>
    </xf>
    <xf numFmtId="0" fontId="80" fillId="0" borderId="0" xfId="0" applyFont="1" applyAlignment="1" applyProtection="1">
      <alignment horizontal="center" vertical="center" wrapText="1"/>
      <protection/>
    </xf>
    <xf numFmtId="0" fontId="76" fillId="0" borderId="22" xfId="0" applyFont="1" applyBorder="1" applyAlignment="1" applyProtection="1">
      <alignment horizontal="center" vertical="center" wrapText="1"/>
      <protection/>
    </xf>
    <xf numFmtId="0" fontId="76" fillId="0" borderId="49" xfId="0" applyFont="1" applyBorder="1" applyAlignment="1" applyProtection="1">
      <alignment horizontal="center" vertical="center" wrapText="1"/>
      <protection/>
    </xf>
    <xf numFmtId="0" fontId="76" fillId="0" borderId="23" xfId="0" applyFont="1" applyBorder="1" applyAlignment="1" applyProtection="1">
      <alignment horizontal="center" vertical="center" wrapText="1"/>
      <protection/>
    </xf>
    <xf numFmtId="0" fontId="87" fillId="0" borderId="19" xfId="0" applyFont="1" applyBorder="1" applyAlignment="1" applyProtection="1">
      <alignment horizontal="center" vertical="top" wrapText="1"/>
      <protection/>
    </xf>
    <xf numFmtId="0" fontId="76" fillId="0" borderId="21" xfId="0" applyFont="1" applyBorder="1" applyAlignment="1" applyProtection="1">
      <alignment horizontal="center" vertical="top" wrapText="1"/>
      <protection/>
    </xf>
    <xf numFmtId="0" fontId="76" fillId="0" borderId="22" xfId="0" applyFont="1" applyBorder="1" applyAlignment="1" applyProtection="1">
      <alignment horizontal="center" vertical="top" wrapText="1"/>
      <protection/>
    </xf>
    <xf numFmtId="0" fontId="76" fillId="0" borderId="49" xfId="0" applyFont="1" applyBorder="1" applyAlignment="1" applyProtection="1">
      <alignment horizontal="center" vertical="top" wrapText="1"/>
      <protection/>
    </xf>
    <xf numFmtId="0" fontId="76" fillId="0" borderId="23" xfId="0" applyFont="1" applyBorder="1" applyAlignment="1" applyProtection="1">
      <alignment horizontal="center" vertical="top" wrapText="1"/>
      <protection/>
    </xf>
    <xf numFmtId="0" fontId="76" fillId="0" borderId="31" xfId="0" applyFont="1" applyBorder="1" applyAlignment="1" applyProtection="1">
      <alignment horizontal="center" vertical="top" wrapText="1"/>
      <protection/>
    </xf>
    <xf numFmtId="0" fontId="75" fillId="0" borderId="19" xfId="0" applyFont="1" applyBorder="1" applyAlignment="1" applyProtection="1">
      <alignment horizontal="center" vertical="top" wrapText="1"/>
      <protection locked="0"/>
    </xf>
    <xf numFmtId="0" fontId="80" fillId="0" borderId="0" xfId="0" applyFont="1" applyAlignment="1" applyProtection="1">
      <alignment horizontal="center" wrapText="1"/>
      <protection/>
    </xf>
    <xf numFmtId="0" fontId="78" fillId="0" borderId="0" xfId="0" applyFont="1" applyAlignment="1" applyProtection="1">
      <alignment horizontal="center" vertical="center" wrapText="1"/>
      <protection/>
    </xf>
    <xf numFmtId="0" fontId="78" fillId="0" borderId="0" xfId="0" applyFont="1" applyAlignment="1" applyProtection="1">
      <alignment horizontal="center" wrapText="1"/>
      <protection locked="0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Денежный 2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Обычный 3" xfId="72"/>
    <cellStyle name="Обычный 3 2" xfId="73"/>
    <cellStyle name="Обычный 3 2 3" xfId="74"/>
    <cellStyle name="Обычный 3 3" xfId="75"/>
    <cellStyle name="Обычный 4" xfId="76"/>
    <cellStyle name="Обычный 5" xfId="77"/>
    <cellStyle name="Обычный 5 2" xfId="78"/>
    <cellStyle name="Обычный 5 2 2" xfId="79"/>
    <cellStyle name="Обычный 6" xfId="80"/>
    <cellStyle name="Followed Hyperlink" xfId="81"/>
    <cellStyle name="Плохой" xfId="82"/>
    <cellStyle name="Плохой 2" xfId="83"/>
    <cellStyle name="Пояснение" xfId="84"/>
    <cellStyle name="Пояснение 2" xfId="85"/>
    <cellStyle name="Примечание" xfId="86"/>
    <cellStyle name="Примечание 2" xfId="87"/>
    <cellStyle name="Percent" xfId="88"/>
    <cellStyle name="Связанная ячейка" xfId="89"/>
    <cellStyle name="Связанная ячейка 2" xfId="90"/>
    <cellStyle name="Текст предупреждения" xfId="91"/>
    <cellStyle name="Текст предупреждения 2" xfId="92"/>
    <cellStyle name="Comma" xfId="93"/>
    <cellStyle name="Comma [0]" xfId="94"/>
    <cellStyle name="Хороший" xfId="95"/>
    <cellStyle name="Хороший 2" xfId="9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0000"/>
    <pageSetUpPr fitToPage="1"/>
  </sheetPr>
  <dimension ref="A1:AC53"/>
  <sheetViews>
    <sheetView view="pageBreakPreview" zoomScale="85" zoomScaleNormal="68" zoomScaleSheetLayoutView="85" zoomScalePageLayoutView="0" workbookViewId="0" topLeftCell="A1">
      <pane ySplit="12" topLeftCell="A25" activePane="bottomLeft" state="frozen"/>
      <selection pane="topLeft" activeCell="F32" sqref="F32"/>
      <selection pane="bottomLeft" activeCell="G25" sqref="G25"/>
    </sheetView>
  </sheetViews>
  <sheetFormatPr defaultColWidth="8.8515625" defaultRowHeight="15"/>
  <cols>
    <col min="1" max="1" width="10.140625" style="173" bestFit="1" customWidth="1"/>
    <col min="2" max="2" width="49.00390625" style="155" customWidth="1"/>
    <col min="3" max="4" width="14.8515625" style="155" customWidth="1"/>
    <col min="5" max="5" width="15.7109375" style="155" customWidth="1"/>
    <col min="6" max="6" width="16.7109375" style="155" customWidth="1"/>
    <col min="7" max="7" width="15.8515625" style="155" customWidth="1"/>
    <col min="8" max="8" width="14.8515625" style="155" customWidth="1"/>
    <col min="9" max="9" width="16.140625" style="155" customWidth="1"/>
    <col min="10" max="10" width="14.8515625" style="155" customWidth="1"/>
    <col min="11" max="11" width="20.140625" style="155" customWidth="1"/>
    <col min="12" max="12" width="15.28125" style="155" customWidth="1"/>
    <col min="13" max="16" width="9.421875" style="155" customWidth="1"/>
    <col min="17" max="16384" width="8.8515625" style="155" customWidth="1"/>
  </cols>
  <sheetData>
    <row r="1" spans="1:13" ht="18.75">
      <c r="A1" s="369" t="s">
        <v>124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M1" s="155" t="e">
        <f>#REF!</f>
        <v>#REF!</v>
      </c>
    </row>
    <row r="2" spans="1:11" ht="18.75">
      <c r="A2" s="370" t="s">
        <v>93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8.75">
      <c r="A3" s="371" t="e">
        <f>#REF!</f>
        <v>#REF!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1" ht="14.25" customHeight="1">
      <c r="A4" s="366" t="s">
        <v>439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14.25" customHeight="1">
      <c r="A5" s="367" t="e">
        <f>#REF!</f>
        <v>#REF!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ht="14.25" customHeight="1">
      <c r="A6" s="368" t="s">
        <v>90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</row>
    <row r="7" spans="1:11" ht="69" customHeight="1">
      <c r="A7" s="374" t="s">
        <v>438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</row>
    <row r="8" spans="1:11" ht="18.75">
      <c r="A8" s="373" t="e">
        <f>#REF!</f>
        <v>#REF!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</row>
    <row r="9" spans="1:11" ht="70.5" customHeight="1">
      <c r="A9" s="363" t="s">
        <v>94</v>
      </c>
      <c r="B9" s="364" t="s">
        <v>108</v>
      </c>
      <c r="C9" s="372" t="s">
        <v>74</v>
      </c>
      <c r="D9" s="372"/>
      <c r="E9" s="372"/>
      <c r="F9" s="372"/>
      <c r="G9" s="372"/>
      <c r="H9" s="372"/>
      <c r="I9" s="372"/>
      <c r="J9" s="372"/>
      <c r="K9" s="372"/>
    </row>
    <row r="10" spans="1:11" ht="18.75">
      <c r="A10" s="363"/>
      <c r="B10" s="364"/>
      <c r="C10" s="175" t="s">
        <v>103</v>
      </c>
      <c r="D10" s="361" t="s">
        <v>123</v>
      </c>
      <c r="E10" s="361"/>
      <c r="F10" s="361" t="s">
        <v>109</v>
      </c>
      <c r="G10" s="361"/>
      <c r="H10" s="361" t="s">
        <v>129</v>
      </c>
      <c r="I10" s="361"/>
      <c r="J10" s="361" t="s">
        <v>110</v>
      </c>
      <c r="K10" s="361"/>
    </row>
    <row r="11" spans="1:11" ht="56.25" customHeight="1">
      <c r="A11" s="363"/>
      <c r="B11" s="364"/>
      <c r="C11" s="176" t="s">
        <v>111</v>
      </c>
      <c r="D11" s="176" t="s">
        <v>111</v>
      </c>
      <c r="E11" s="176" t="s">
        <v>112</v>
      </c>
      <c r="F11" s="176" t="s">
        <v>111</v>
      </c>
      <c r="G11" s="176" t="s">
        <v>112</v>
      </c>
      <c r="H11" s="176" t="s">
        <v>111</v>
      </c>
      <c r="I11" s="176" t="s">
        <v>112</v>
      </c>
      <c r="J11" s="176" t="s">
        <v>111</v>
      </c>
      <c r="K11" s="176" t="s">
        <v>112</v>
      </c>
    </row>
    <row r="12" spans="1:11" ht="18.75">
      <c r="A12" s="157" t="s">
        <v>122</v>
      </c>
      <c r="B12" s="158">
        <v>2</v>
      </c>
      <c r="C12" s="158">
        <v>3</v>
      </c>
      <c r="D12" s="158">
        <v>4</v>
      </c>
      <c r="E12" s="158">
        <v>5</v>
      </c>
      <c r="F12" s="158">
        <v>6</v>
      </c>
      <c r="G12" s="158">
        <v>7</v>
      </c>
      <c r="H12" s="158">
        <v>8</v>
      </c>
      <c r="I12" s="158">
        <v>9</v>
      </c>
      <c r="J12" s="158">
        <v>10</v>
      </c>
      <c r="K12" s="158">
        <v>11</v>
      </c>
    </row>
    <row r="13" spans="1:11" ht="157.5">
      <c r="A13" s="152">
        <v>1</v>
      </c>
      <c r="B13" s="177" t="s">
        <v>75</v>
      </c>
      <c r="C13" s="179">
        <f>C14</f>
        <v>151</v>
      </c>
      <c r="D13" s="179">
        <f aca="true" t="shared" si="0" ref="D13:I13">D14</f>
        <v>19</v>
      </c>
      <c r="E13" s="180">
        <f t="shared" si="0"/>
        <v>45787.29</v>
      </c>
      <c r="F13" s="179">
        <f t="shared" si="0"/>
        <v>263</v>
      </c>
      <c r="G13" s="181">
        <f t="shared" si="0"/>
        <v>544844.7999999999</v>
      </c>
      <c r="H13" s="182">
        <f t="shared" si="0"/>
        <v>218</v>
      </c>
      <c r="I13" s="181">
        <f t="shared" si="0"/>
        <v>53090.11</v>
      </c>
      <c r="J13" s="183">
        <f aca="true" t="shared" si="1" ref="J13:J39">C13+D13+F13</f>
        <v>433</v>
      </c>
      <c r="K13" s="181">
        <f>E13+G13+I13</f>
        <v>643722.2</v>
      </c>
    </row>
    <row r="14" spans="1:11" ht="18.75">
      <c r="A14" s="152" t="s">
        <v>95</v>
      </c>
      <c r="B14" s="178" t="s">
        <v>113</v>
      </c>
      <c r="C14" s="184">
        <f>SUM(C15,C16,C19)</f>
        <v>151</v>
      </c>
      <c r="D14" s="184">
        <f aca="true" t="shared" si="2" ref="D14:I14">SUM(D15,D16,D19)</f>
        <v>19</v>
      </c>
      <c r="E14" s="185">
        <f t="shared" si="2"/>
        <v>45787.29</v>
      </c>
      <c r="F14" s="184">
        <f t="shared" si="2"/>
        <v>263</v>
      </c>
      <c r="G14" s="185">
        <f t="shared" si="2"/>
        <v>544844.7999999999</v>
      </c>
      <c r="H14" s="184">
        <f t="shared" si="2"/>
        <v>218</v>
      </c>
      <c r="I14" s="185">
        <f t="shared" si="2"/>
        <v>53090.11</v>
      </c>
      <c r="J14" s="184">
        <f t="shared" si="1"/>
        <v>433</v>
      </c>
      <c r="K14" s="185">
        <f>E14+G14+I14</f>
        <v>643722.2</v>
      </c>
    </row>
    <row r="15" spans="1:15" ht="18.75">
      <c r="A15" s="152" t="s">
        <v>117</v>
      </c>
      <c r="B15" s="178" t="s">
        <v>114</v>
      </c>
      <c r="C15" s="344">
        <v>1</v>
      </c>
      <c r="D15" s="186"/>
      <c r="E15" s="187"/>
      <c r="F15" s="186"/>
      <c r="G15" s="187"/>
      <c r="H15" s="186"/>
      <c r="I15" s="187"/>
      <c r="J15" s="184">
        <f t="shared" si="1"/>
        <v>1</v>
      </c>
      <c r="K15" s="185">
        <f>E15+G15+I15</f>
        <v>0</v>
      </c>
      <c r="O15" s="159"/>
    </row>
    <row r="16" spans="1:11" ht="18.75">
      <c r="A16" s="152" t="s">
        <v>118</v>
      </c>
      <c r="B16" s="178" t="s">
        <v>115</v>
      </c>
      <c r="C16" s="186">
        <v>17</v>
      </c>
      <c r="D16" s="186">
        <v>1</v>
      </c>
      <c r="E16" s="187">
        <v>791.5</v>
      </c>
      <c r="F16" s="186">
        <v>10</v>
      </c>
      <c r="G16" s="187">
        <v>20985.2</v>
      </c>
      <c r="H16" s="186">
        <v>2</v>
      </c>
      <c r="I16" s="187">
        <v>336</v>
      </c>
      <c r="J16" s="184">
        <f t="shared" si="1"/>
        <v>28</v>
      </c>
      <c r="K16" s="185">
        <f>SUM(E16,G16,I16)</f>
        <v>22112.7</v>
      </c>
    </row>
    <row r="17" spans="1:11" ht="18.75">
      <c r="A17" s="152" t="s">
        <v>76</v>
      </c>
      <c r="B17" s="178" t="s">
        <v>77</v>
      </c>
      <c r="C17" s="186">
        <v>3</v>
      </c>
      <c r="D17" s="186"/>
      <c r="E17" s="187"/>
      <c r="F17" s="350">
        <v>1</v>
      </c>
      <c r="G17" s="351">
        <v>5336.04</v>
      </c>
      <c r="H17" s="186"/>
      <c r="I17" s="187"/>
      <c r="J17" s="184">
        <f t="shared" si="1"/>
        <v>4</v>
      </c>
      <c r="K17" s="185">
        <f>SUM(E17,G17,I17)</f>
        <v>5336.04</v>
      </c>
    </row>
    <row r="18" spans="1:11" ht="78.75">
      <c r="A18" s="152" t="s">
        <v>430</v>
      </c>
      <c r="B18" s="177" t="s">
        <v>449</v>
      </c>
      <c r="C18" s="186">
        <v>6</v>
      </c>
      <c r="D18" s="186"/>
      <c r="E18" s="187"/>
      <c r="F18" s="186"/>
      <c r="G18" s="187"/>
      <c r="H18" s="186"/>
      <c r="I18" s="187"/>
      <c r="J18" s="184">
        <f t="shared" si="1"/>
        <v>6</v>
      </c>
      <c r="K18" s="185"/>
    </row>
    <row r="19" spans="1:11" ht="18.75">
      <c r="A19" s="152" t="s">
        <v>119</v>
      </c>
      <c r="B19" s="178" t="s">
        <v>116</v>
      </c>
      <c r="C19" s="186">
        <v>133</v>
      </c>
      <c r="D19" s="186">
        <v>18</v>
      </c>
      <c r="E19" s="187">
        <v>44995.79</v>
      </c>
      <c r="F19" s="186">
        <v>253</v>
      </c>
      <c r="G19" s="187">
        <v>523859.6</v>
      </c>
      <c r="H19" s="186">
        <v>216</v>
      </c>
      <c r="I19" s="187">
        <v>52754.11</v>
      </c>
      <c r="J19" s="184">
        <f t="shared" si="1"/>
        <v>404</v>
      </c>
      <c r="K19" s="185">
        <f>SUM(E19,G19,I19)</f>
        <v>621609.5</v>
      </c>
    </row>
    <row r="20" spans="1:11" ht="18.75">
      <c r="A20" s="152" t="s">
        <v>78</v>
      </c>
      <c r="B20" s="178" t="s">
        <v>77</v>
      </c>
      <c r="C20" s="186">
        <v>94</v>
      </c>
      <c r="D20" s="186">
        <v>4</v>
      </c>
      <c r="E20" s="187">
        <v>14052.6</v>
      </c>
      <c r="F20" s="186">
        <v>191</v>
      </c>
      <c r="G20" s="187">
        <v>402272.3</v>
      </c>
      <c r="H20" s="186">
        <v>48</v>
      </c>
      <c r="I20" s="187">
        <v>13633.92</v>
      </c>
      <c r="J20" s="184">
        <f t="shared" si="1"/>
        <v>289</v>
      </c>
      <c r="K20" s="185">
        <f>SUM(E20,G20,I20)</f>
        <v>429958.81999999995</v>
      </c>
    </row>
    <row r="21" spans="1:11" ht="31.5">
      <c r="A21" s="152" t="s">
        <v>96</v>
      </c>
      <c r="B21" s="177" t="s">
        <v>61</v>
      </c>
      <c r="C21" s="184">
        <f aca="true" t="shared" si="3" ref="C21:I21">SUM(C22,C23,C25)</f>
        <v>29</v>
      </c>
      <c r="D21" s="184">
        <f t="shared" si="3"/>
        <v>6</v>
      </c>
      <c r="E21" s="185">
        <f t="shared" si="3"/>
        <v>16824.7</v>
      </c>
      <c r="F21" s="184">
        <f t="shared" si="3"/>
        <v>81</v>
      </c>
      <c r="G21" s="185">
        <f t="shared" si="3"/>
        <v>214234.32</v>
      </c>
      <c r="H21" s="184">
        <f t="shared" si="3"/>
        <v>21</v>
      </c>
      <c r="I21" s="185">
        <f t="shared" si="3"/>
        <v>14293.48</v>
      </c>
      <c r="J21" s="184">
        <f t="shared" si="1"/>
        <v>116</v>
      </c>
      <c r="K21" s="185">
        <f aca="true" t="shared" si="4" ref="K21:K26">E21+G21+I21</f>
        <v>245352.50000000003</v>
      </c>
    </row>
    <row r="22" spans="1:29" ht="18.75">
      <c r="A22" s="152" t="s">
        <v>120</v>
      </c>
      <c r="B22" s="178" t="s">
        <v>114</v>
      </c>
      <c r="C22" s="186">
        <v>1</v>
      </c>
      <c r="D22" s="186"/>
      <c r="E22" s="187"/>
      <c r="F22" s="186"/>
      <c r="G22" s="187"/>
      <c r="H22" s="186"/>
      <c r="I22" s="187"/>
      <c r="J22" s="184">
        <f t="shared" si="1"/>
        <v>1</v>
      </c>
      <c r="K22" s="185">
        <f t="shared" si="4"/>
        <v>0</v>
      </c>
      <c r="AC22" s="349"/>
    </row>
    <row r="23" spans="1:11" ht="18.75">
      <c r="A23" s="152" t="s">
        <v>5</v>
      </c>
      <c r="B23" s="178" t="s">
        <v>115</v>
      </c>
      <c r="C23" s="186">
        <v>10</v>
      </c>
      <c r="D23" s="186">
        <v>1</v>
      </c>
      <c r="E23" s="187">
        <v>791.5</v>
      </c>
      <c r="F23" s="15">
        <v>10</v>
      </c>
      <c r="G23" s="187">
        <v>20985.2</v>
      </c>
      <c r="H23" s="186"/>
      <c r="I23" s="187"/>
      <c r="J23" s="184">
        <f t="shared" si="1"/>
        <v>21</v>
      </c>
      <c r="K23" s="185">
        <f t="shared" si="4"/>
        <v>21776.7</v>
      </c>
    </row>
    <row r="24" spans="1:11" ht="18.75">
      <c r="A24" s="152" t="s">
        <v>79</v>
      </c>
      <c r="B24" s="178" t="s">
        <v>77</v>
      </c>
      <c r="C24" s="186">
        <v>2</v>
      </c>
      <c r="D24" s="186"/>
      <c r="E24" s="187"/>
      <c r="F24" s="352">
        <v>1</v>
      </c>
      <c r="G24" s="351">
        <v>5336.04</v>
      </c>
      <c r="H24" s="186"/>
      <c r="I24" s="187"/>
      <c r="J24" s="184">
        <f t="shared" si="1"/>
        <v>3</v>
      </c>
      <c r="K24" s="185">
        <f t="shared" si="4"/>
        <v>5336.04</v>
      </c>
    </row>
    <row r="25" spans="1:14" ht="18.75">
      <c r="A25" s="152" t="s">
        <v>121</v>
      </c>
      <c r="B25" s="178" t="s">
        <v>116</v>
      </c>
      <c r="C25" s="186">
        <v>18</v>
      </c>
      <c r="D25" s="186">
        <v>5</v>
      </c>
      <c r="E25" s="187">
        <v>16033.2</v>
      </c>
      <c r="F25" s="15">
        <v>71</v>
      </c>
      <c r="G25" s="187">
        <v>193249.12</v>
      </c>
      <c r="H25" s="186">
        <v>21</v>
      </c>
      <c r="I25" s="187">
        <v>14293.48</v>
      </c>
      <c r="J25" s="184">
        <f t="shared" si="1"/>
        <v>94</v>
      </c>
      <c r="K25" s="185">
        <f t="shared" si="4"/>
        <v>223575.80000000002</v>
      </c>
      <c r="N25" s="160"/>
    </row>
    <row r="26" spans="1:14" ht="18.75">
      <c r="A26" s="152" t="s">
        <v>86</v>
      </c>
      <c r="B26" s="178" t="s">
        <v>77</v>
      </c>
      <c r="C26" s="186">
        <v>9</v>
      </c>
      <c r="D26" s="186">
        <v>1</v>
      </c>
      <c r="E26" s="187">
        <v>2896.6</v>
      </c>
      <c r="F26" s="15">
        <v>34</v>
      </c>
      <c r="G26" s="187">
        <v>93624.56</v>
      </c>
      <c r="H26" s="186">
        <v>5</v>
      </c>
      <c r="I26" s="187">
        <v>5628.7</v>
      </c>
      <c r="J26" s="184">
        <f t="shared" si="1"/>
        <v>44</v>
      </c>
      <c r="K26" s="185">
        <f t="shared" si="4"/>
        <v>102149.86</v>
      </c>
      <c r="N26" s="160"/>
    </row>
    <row r="27" spans="1:11" ht="63">
      <c r="A27" s="152" t="s">
        <v>97</v>
      </c>
      <c r="B27" s="177" t="s">
        <v>427</v>
      </c>
      <c r="C27" s="188">
        <f>SUM(C28,C30,C32,C34,C36,C38)</f>
        <v>0</v>
      </c>
      <c r="D27" s="188">
        <f aca="true" t="shared" si="5" ref="D27:I27">SUM(D28,D30,D32,D34,D36,D38)</f>
        <v>0</v>
      </c>
      <c r="E27" s="188">
        <f t="shared" si="5"/>
        <v>0</v>
      </c>
      <c r="F27" s="188">
        <f t="shared" si="5"/>
        <v>9</v>
      </c>
      <c r="G27" s="188">
        <f t="shared" si="5"/>
        <v>24791.4</v>
      </c>
      <c r="H27" s="188">
        <f t="shared" si="5"/>
        <v>0</v>
      </c>
      <c r="I27" s="188">
        <f t="shared" si="5"/>
        <v>0</v>
      </c>
      <c r="J27" s="184">
        <f t="shared" si="1"/>
        <v>9</v>
      </c>
      <c r="K27" s="185">
        <f aca="true" t="shared" si="6" ref="K27:K39">E27+G27+I27</f>
        <v>24791.4</v>
      </c>
    </row>
    <row r="28" spans="1:11" ht="31.5">
      <c r="A28" s="152" t="s">
        <v>98</v>
      </c>
      <c r="B28" s="177" t="s">
        <v>399</v>
      </c>
      <c r="C28" s="186"/>
      <c r="D28" s="186"/>
      <c r="E28" s="187"/>
      <c r="F28" s="186"/>
      <c r="G28" s="187"/>
      <c r="H28" s="186"/>
      <c r="I28" s="187"/>
      <c r="J28" s="184">
        <f t="shared" si="1"/>
        <v>0</v>
      </c>
      <c r="K28" s="185">
        <f t="shared" si="6"/>
        <v>0</v>
      </c>
    </row>
    <row r="29" spans="1:11" ht="18.75">
      <c r="A29" s="152" t="s">
        <v>80</v>
      </c>
      <c r="B29" s="178" t="s">
        <v>77</v>
      </c>
      <c r="C29" s="186"/>
      <c r="D29" s="186"/>
      <c r="E29" s="187"/>
      <c r="F29" s="186"/>
      <c r="G29" s="187"/>
      <c r="H29" s="186"/>
      <c r="I29" s="187"/>
      <c r="J29" s="184">
        <f t="shared" si="1"/>
        <v>0</v>
      </c>
      <c r="K29" s="185">
        <f t="shared" si="6"/>
        <v>0</v>
      </c>
    </row>
    <row r="30" spans="1:11" ht="47.25">
      <c r="A30" s="152" t="s">
        <v>3</v>
      </c>
      <c r="B30" s="177" t="s">
        <v>419</v>
      </c>
      <c r="C30" s="186"/>
      <c r="D30" s="186"/>
      <c r="E30" s="187"/>
      <c r="F30" s="186"/>
      <c r="G30" s="187"/>
      <c r="H30" s="186"/>
      <c r="I30" s="187"/>
      <c r="J30" s="184">
        <f t="shared" si="1"/>
        <v>0</v>
      </c>
      <c r="K30" s="185">
        <f t="shared" si="6"/>
        <v>0</v>
      </c>
    </row>
    <row r="31" spans="1:11" ht="18.75">
      <c r="A31" s="152" t="s">
        <v>420</v>
      </c>
      <c r="B31" s="178" t="s">
        <v>77</v>
      </c>
      <c r="C31" s="186"/>
      <c r="D31" s="186"/>
      <c r="E31" s="187"/>
      <c r="F31" s="186"/>
      <c r="G31" s="187"/>
      <c r="H31" s="186"/>
      <c r="I31" s="187"/>
      <c r="J31" s="184">
        <f t="shared" si="1"/>
        <v>0</v>
      </c>
      <c r="K31" s="185">
        <f t="shared" si="6"/>
        <v>0</v>
      </c>
    </row>
    <row r="32" spans="1:11" ht="63">
      <c r="A32" s="152" t="s">
        <v>4</v>
      </c>
      <c r="B32" s="177" t="s">
        <v>421</v>
      </c>
      <c r="C32" s="186"/>
      <c r="D32" s="186"/>
      <c r="E32" s="187"/>
      <c r="F32" s="186"/>
      <c r="G32" s="187"/>
      <c r="H32" s="186"/>
      <c r="I32" s="187"/>
      <c r="J32" s="184">
        <f t="shared" si="1"/>
        <v>0</v>
      </c>
      <c r="K32" s="185">
        <f t="shared" si="6"/>
        <v>0</v>
      </c>
    </row>
    <row r="33" spans="1:11" ht="18.75">
      <c r="A33" s="152" t="s">
        <v>81</v>
      </c>
      <c r="B33" s="178" t="s">
        <v>77</v>
      </c>
      <c r="C33" s="186"/>
      <c r="D33" s="186"/>
      <c r="E33" s="187"/>
      <c r="F33" s="186"/>
      <c r="G33" s="187"/>
      <c r="H33" s="186"/>
      <c r="I33" s="187"/>
      <c r="J33" s="184">
        <f t="shared" si="1"/>
        <v>0</v>
      </c>
      <c r="K33" s="185">
        <f t="shared" si="6"/>
        <v>0</v>
      </c>
    </row>
    <row r="34" spans="1:11" ht="18.75">
      <c r="A34" s="152" t="s">
        <v>83</v>
      </c>
      <c r="B34" s="177" t="s">
        <v>401</v>
      </c>
      <c r="C34" s="186"/>
      <c r="D34" s="186"/>
      <c r="E34" s="187"/>
      <c r="F34" s="186">
        <v>9</v>
      </c>
      <c r="G34" s="187">
        <v>24791.4</v>
      </c>
      <c r="H34" s="186"/>
      <c r="I34" s="187"/>
      <c r="J34" s="184">
        <f t="shared" si="1"/>
        <v>9</v>
      </c>
      <c r="K34" s="185">
        <f t="shared" si="6"/>
        <v>24791.4</v>
      </c>
    </row>
    <row r="35" spans="1:11" ht="18.75">
      <c r="A35" s="152" t="s">
        <v>82</v>
      </c>
      <c r="B35" s="178" t="s">
        <v>77</v>
      </c>
      <c r="C35" s="186"/>
      <c r="D35" s="186"/>
      <c r="E35" s="187"/>
      <c r="F35" s="186">
        <v>7</v>
      </c>
      <c r="G35" s="187">
        <v>18963.3</v>
      </c>
      <c r="H35" s="186"/>
      <c r="I35" s="187"/>
      <c r="J35" s="184">
        <f t="shared" si="1"/>
        <v>7</v>
      </c>
      <c r="K35" s="185">
        <f t="shared" si="6"/>
        <v>18963.3</v>
      </c>
    </row>
    <row r="36" spans="1:11" ht="31.5">
      <c r="A36" s="152" t="s">
        <v>422</v>
      </c>
      <c r="B36" s="177" t="s">
        <v>400</v>
      </c>
      <c r="C36" s="186"/>
      <c r="D36" s="186"/>
      <c r="E36" s="187"/>
      <c r="F36" s="186"/>
      <c r="G36" s="187"/>
      <c r="H36" s="186"/>
      <c r="I36" s="187"/>
      <c r="J36" s="184">
        <f t="shared" si="1"/>
        <v>0</v>
      </c>
      <c r="K36" s="185">
        <f t="shared" si="6"/>
        <v>0</v>
      </c>
    </row>
    <row r="37" spans="1:11" ht="18.75">
      <c r="A37" s="152" t="s">
        <v>425</v>
      </c>
      <c r="B37" s="178" t="s">
        <v>77</v>
      </c>
      <c r="C37" s="186"/>
      <c r="D37" s="186"/>
      <c r="E37" s="187"/>
      <c r="F37" s="186"/>
      <c r="G37" s="187"/>
      <c r="H37" s="186"/>
      <c r="I37" s="187"/>
      <c r="J37" s="184">
        <f t="shared" si="1"/>
        <v>0</v>
      </c>
      <c r="K37" s="185">
        <f t="shared" si="6"/>
        <v>0</v>
      </c>
    </row>
    <row r="38" spans="1:11" ht="47.25">
      <c r="A38" s="152" t="s">
        <v>423</v>
      </c>
      <c r="B38" s="177" t="s">
        <v>426</v>
      </c>
      <c r="C38" s="186"/>
      <c r="D38" s="186"/>
      <c r="E38" s="187"/>
      <c r="F38" s="186"/>
      <c r="G38" s="187"/>
      <c r="H38" s="186"/>
      <c r="I38" s="187"/>
      <c r="J38" s="184">
        <f t="shared" si="1"/>
        <v>0</v>
      </c>
      <c r="K38" s="185">
        <f t="shared" si="6"/>
        <v>0</v>
      </c>
    </row>
    <row r="39" spans="1:11" ht="18.75">
      <c r="A39" s="152" t="s">
        <v>424</v>
      </c>
      <c r="B39" s="178" t="s">
        <v>77</v>
      </c>
      <c r="C39" s="186"/>
      <c r="D39" s="186"/>
      <c r="E39" s="187"/>
      <c r="F39" s="186"/>
      <c r="G39" s="187"/>
      <c r="H39" s="186"/>
      <c r="I39" s="187"/>
      <c r="J39" s="184">
        <f t="shared" si="1"/>
        <v>0</v>
      </c>
      <c r="K39" s="185">
        <f t="shared" si="6"/>
        <v>0</v>
      </c>
    </row>
    <row r="40" spans="1:11" ht="18.75">
      <c r="A40" s="156"/>
      <c r="B40" s="161"/>
      <c r="C40" s="161"/>
      <c r="D40" s="161"/>
      <c r="E40" s="162"/>
      <c r="F40" s="161"/>
      <c r="G40" s="161"/>
      <c r="H40" s="161"/>
      <c r="I40" s="161"/>
      <c r="J40" s="161"/>
      <c r="K40" s="161"/>
    </row>
    <row r="41" spans="1:11" ht="18.75">
      <c r="A41" s="360" t="s">
        <v>126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</row>
    <row r="42" spans="1:11" ht="12" customHeight="1">
      <c r="A42" s="156"/>
      <c r="B42" s="161"/>
      <c r="C42" s="161"/>
      <c r="D42" s="161"/>
      <c r="E42" s="161"/>
      <c r="F42" s="161"/>
      <c r="G42" s="161"/>
      <c r="H42" s="161"/>
      <c r="I42" s="161"/>
      <c r="J42" s="161"/>
      <c r="K42" s="161"/>
    </row>
    <row r="43" spans="1:11" ht="18.75">
      <c r="A43" s="161"/>
      <c r="B43" s="163" t="s">
        <v>101</v>
      </c>
      <c r="C43" s="164"/>
      <c r="D43" s="165"/>
      <c r="E43" s="359" t="e">
        <f>#REF!</f>
        <v>#REF!</v>
      </c>
      <c r="F43" s="359"/>
      <c r="G43" s="359"/>
      <c r="H43" s="161"/>
      <c r="I43" s="161"/>
      <c r="K43" s="161"/>
    </row>
    <row r="44" spans="1:11" ht="18.75">
      <c r="A44" s="161"/>
      <c r="B44" s="166"/>
      <c r="C44" s="189" t="s">
        <v>25</v>
      </c>
      <c r="D44" s="190"/>
      <c r="E44" s="365" t="s">
        <v>27</v>
      </c>
      <c r="F44" s="365"/>
      <c r="G44" s="365"/>
      <c r="H44" s="161"/>
      <c r="I44" s="161"/>
      <c r="J44" s="161"/>
      <c r="K44" s="161"/>
    </row>
    <row r="45" spans="1:11" ht="12" customHeight="1">
      <c r="A45" s="161"/>
      <c r="B45" s="116"/>
      <c r="C45" s="168"/>
      <c r="D45" s="165"/>
      <c r="E45" s="169"/>
      <c r="F45" s="169"/>
      <c r="G45" s="170"/>
      <c r="I45" s="161" t="s">
        <v>102</v>
      </c>
      <c r="J45" s="161"/>
      <c r="K45" s="161"/>
    </row>
    <row r="46" spans="1:11" ht="18.75">
      <c r="A46" s="161"/>
      <c r="B46" s="163" t="s">
        <v>127</v>
      </c>
      <c r="C46" s="164"/>
      <c r="D46" s="165"/>
      <c r="E46" s="359" t="e">
        <f>#REF!</f>
        <v>#REF!</v>
      </c>
      <c r="F46" s="359"/>
      <c r="G46" s="359"/>
      <c r="H46" s="161"/>
      <c r="I46" s="161"/>
      <c r="J46" s="161"/>
      <c r="K46" s="161"/>
    </row>
    <row r="47" spans="1:11" ht="18.75">
      <c r="A47" s="161"/>
      <c r="B47" s="163"/>
      <c r="C47" s="189" t="s">
        <v>25</v>
      </c>
      <c r="D47" s="191"/>
      <c r="E47" s="365" t="s">
        <v>27</v>
      </c>
      <c r="F47" s="365"/>
      <c r="G47" s="365"/>
      <c r="H47" s="161"/>
      <c r="I47" s="161"/>
      <c r="J47" s="161"/>
      <c r="K47" s="161"/>
    </row>
    <row r="48" spans="1:11" ht="5.25" customHeight="1">
      <c r="A48" s="161"/>
      <c r="B48" s="163"/>
      <c r="C48" s="167"/>
      <c r="D48" s="168"/>
      <c r="E48" s="171"/>
      <c r="F48" s="169"/>
      <c r="G48" s="161"/>
      <c r="H48" s="161"/>
      <c r="I48" s="161"/>
      <c r="J48" s="161"/>
      <c r="K48" s="161"/>
    </row>
    <row r="49" spans="1:11" ht="43.5" customHeight="1">
      <c r="A49" s="156"/>
      <c r="B49" s="172" t="s">
        <v>26</v>
      </c>
      <c r="C49" s="164"/>
      <c r="D49" s="165"/>
      <c r="E49" s="362" t="s">
        <v>464</v>
      </c>
      <c r="F49" s="362"/>
      <c r="G49" s="362"/>
      <c r="H49" s="161"/>
      <c r="I49" s="161"/>
      <c r="J49" s="161"/>
      <c r="K49" s="161"/>
    </row>
    <row r="50" spans="2:11" ht="18.75">
      <c r="B50" s="166"/>
      <c r="C50" s="189" t="s">
        <v>25</v>
      </c>
      <c r="D50" s="190"/>
      <c r="E50" s="358" t="s">
        <v>440</v>
      </c>
      <c r="F50" s="358"/>
      <c r="G50" s="358"/>
      <c r="H50" s="174"/>
      <c r="I50" s="174"/>
      <c r="J50" s="174"/>
      <c r="K50" s="174"/>
    </row>
    <row r="51" spans="1:11" ht="18.75">
      <c r="A51" s="156"/>
      <c r="B51" s="161"/>
      <c r="C51" s="161"/>
      <c r="D51" s="161"/>
      <c r="E51" s="161"/>
      <c r="F51" s="161"/>
      <c r="G51" s="161"/>
      <c r="H51" s="161"/>
      <c r="I51" s="161"/>
      <c r="J51" s="161"/>
      <c r="K51" s="161"/>
    </row>
    <row r="52" spans="1:11" ht="18.75">
      <c r="A52" s="156"/>
      <c r="B52" s="161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1" ht="18.75">
      <c r="A53" s="156"/>
      <c r="B53" s="161"/>
      <c r="C53" s="161"/>
      <c r="D53" s="161"/>
      <c r="E53" s="161"/>
      <c r="F53" s="161"/>
      <c r="G53" s="161"/>
      <c r="H53" s="161"/>
      <c r="I53" s="161"/>
      <c r="J53" s="161"/>
      <c r="K53" s="161"/>
    </row>
  </sheetData>
  <sheetProtection password="C461" sheet="1" formatCells="0" formatColumns="0" formatRows="0"/>
  <mergeCells count="22">
    <mergeCell ref="A1:K1"/>
    <mergeCell ref="A2:K2"/>
    <mergeCell ref="A3:K3"/>
    <mergeCell ref="C9:K9"/>
    <mergeCell ref="A8:K8"/>
    <mergeCell ref="A7:K7"/>
    <mergeCell ref="H10:I10"/>
    <mergeCell ref="A4:K4"/>
    <mergeCell ref="A5:K5"/>
    <mergeCell ref="A6:K6"/>
    <mergeCell ref="F10:G10"/>
    <mergeCell ref="J10:K10"/>
    <mergeCell ref="E50:G50"/>
    <mergeCell ref="E43:G43"/>
    <mergeCell ref="A41:K41"/>
    <mergeCell ref="D10:E10"/>
    <mergeCell ref="E49:G49"/>
    <mergeCell ref="A9:A11"/>
    <mergeCell ref="B9:B11"/>
    <mergeCell ref="E47:G47"/>
    <mergeCell ref="E46:G46"/>
    <mergeCell ref="E44:G44"/>
  </mergeCells>
  <dataValidations count="14">
    <dataValidation type="whole" allowBlank="1" showErrorMessage="1" promptTitle="Ошибка!" prompt="Будьте внимательны, неверное значение! " errorTitle="нет " error="значение не может больше , чем указанное в строке п.1.1.1" sqref="C22">
      <formula1>0</formula1>
      <formula2>C15</formula2>
    </dataValidation>
    <dataValidation type="whole" allowBlank="1" showInputMessage="1" showErrorMessage="1" sqref="D22">
      <formula1>0</formula1>
      <formula2>D15</formula2>
    </dataValidation>
    <dataValidation type="decimal" allowBlank="1" showInputMessage="1" showErrorMessage="1" sqref="E22">
      <formula1>0</formula1>
      <formula2>E15</formula2>
    </dataValidation>
    <dataValidation type="whole" allowBlank="1" showInputMessage="1" showErrorMessage="1" prompt="Будьте внимательны, неверное значение! " sqref="F22">
      <formula1>0</formula1>
      <formula2>F15</formula2>
    </dataValidation>
    <dataValidation type="decimal" allowBlank="1" showInputMessage="1" showErrorMessage="1" prompt="Будьте внимательны, неверное значение! " sqref="G22:I22">
      <formula1>0</formula1>
      <formula2>G15</formula2>
    </dataValidation>
    <dataValidation type="decimal" allowBlank="1" showErrorMessage="1" prompt="Ошибка!&#10;" errorTitle="нет" error="не может значение быть больше, чем в строке п.1.1.3&#10;" sqref="J20:K20 K16:K18">
      <formula1>0</formula1>
      <formula2>J19</formula2>
    </dataValidation>
    <dataValidation type="whole" allowBlank="1" showErrorMessage="1" promptTitle="Ошибка!" prompt="Будьте внимательны, неверное значение! " errorTitle="нет " error="значение не может больше , чем указанное в строке п.1.1.2" sqref="C23:D23 F23 H23">
      <formula1>0</formula1>
      <formula2>C16</formula2>
    </dataValidation>
    <dataValidation type="decimal" allowBlank="1" showErrorMessage="1" prompt="Будьте внимательны, неверное значение! " errorTitle="нет" error="значение не может быть больше, чем указанное строке п.1.2.2" sqref="C24:I24">
      <formula1>0</formula1>
      <formula2>C23</formula2>
    </dataValidation>
    <dataValidation type="whole" allowBlank="1" showErrorMessage="1" prompt="Будьте внимательны, неверное значение! " errorTitle="нет " error="значение не может быть больше, чем указанное в строке п.1.1.3&#10;" sqref="C25:D25 F25 H25">
      <formula1>0</formula1>
      <formula2>C19</formula2>
    </dataValidation>
    <dataValidation type="decimal" allowBlank="1" showErrorMessage="1" prompt="Будьте внимательны, неверное значение! " errorTitle="нет" error="значение не может быть больше, чем указанное в строке п.1.2.3&#10;" sqref="C26:I26">
      <formula1>0</formula1>
      <formula2>C25</formula2>
    </dataValidation>
    <dataValidation type="decimal" allowBlank="1" showErrorMessage="1" promptTitle="Ошибка!" prompt="Будьте внимательны, неверное значение! " errorTitle="нет " error="значение не может больше , чем указанное в строке п.1.1.2" sqref="E23 G23 I23">
      <formula1>0</formula1>
      <formula2>E16</formula2>
    </dataValidation>
    <dataValidation type="decimal" allowBlank="1" showErrorMessage="1" prompt="Будьте внимательны, неверное значение! " errorTitle="нет " error="значение не может быть больше, чем указанное в строке п.1.1.3&#10;" sqref="E25 G25 I25">
      <formula1>0</formula1>
      <formula2>E19</formula2>
    </dataValidation>
    <dataValidation type="decimal" allowBlank="1" showErrorMessage="1" prompt="Ошибка!&#10;" errorTitle="нет" error="не может значение быть больше, чем в строке п.1.1.3&#10;" sqref="K19">
      <formula1>0</formula1>
      <formula2>K17</formula2>
    </dataValidation>
    <dataValidation allowBlank="1" showInputMessage="1" sqref="C15:I20 C28:I39"/>
  </dataValidations>
  <printOptions/>
  <pageMargins left="0.25" right="0.25" top="0.75" bottom="0.75" header="0.3" footer="0.3"/>
  <pageSetup fitToHeight="0" fitToWidth="1"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5">
    <tabColor rgb="FFFF0000"/>
  </sheetPr>
  <dimension ref="A2:V331"/>
  <sheetViews>
    <sheetView tabSelected="1" view="pageBreakPreview" zoomScale="60" zoomScalePageLayoutView="0" workbookViewId="0" topLeftCell="A1">
      <selection activeCell="B332" sqref="B332"/>
    </sheetView>
  </sheetViews>
  <sheetFormatPr defaultColWidth="8.8515625" defaultRowHeight="15"/>
  <cols>
    <col min="1" max="1" width="31.7109375" style="7" customWidth="1"/>
    <col min="2" max="2" width="8.8515625" style="7" customWidth="1"/>
    <col min="3" max="3" width="14.140625" style="7" customWidth="1"/>
    <col min="4" max="16384" width="8.8515625" style="7" customWidth="1"/>
  </cols>
  <sheetData>
    <row r="2" spans="1:7" ht="15">
      <c r="A2" s="632"/>
      <c r="B2" s="632"/>
      <c r="C2" s="632"/>
      <c r="D2" s="632"/>
      <c r="E2" s="632"/>
      <c r="F2" s="632"/>
      <c r="G2" s="632"/>
    </row>
    <row r="3" spans="1:7" ht="41.25" customHeight="1">
      <c r="A3" s="633" t="s">
        <v>463</v>
      </c>
      <c r="B3" s="633"/>
      <c r="C3" s="633"/>
      <c r="D3" s="633"/>
      <c r="E3" s="633"/>
      <c r="F3" s="633"/>
      <c r="G3" s="633"/>
    </row>
    <row r="4" spans="1:7" ht="33" customHeight="1" thickBot="1">
      <c r="A4" s="634" t="e">
        <f>#REF!</f>
        <v>#REF!</v>
      </c>
      <c r="B4" s="634"/>
      <c r="C4" s="634"/>
      <c r="D4" s="634"/>
      <c r="E4" s="634"/>
      <c r="F4" s="634"/>
      <c r="G4" s="634"/>
    </row>
    <row r="5" spans="2:4" ht="15">
      <c r="B5" s="635"/>
      <c r="C5" s="635"/>
      <c r="D5" s="635"/>
    </row>
    <row r="7" ht="16.5" customHeight="1"/>
    <row r="8" spans="1:7" ht="33.75" customHeight="1" hidden="1">
      <c r="A8" s="636" t="s">
        <v>224</v>
      </c>
      <c r="B8" s="636"/>
      <c r="C8" s="636"/>
      <c r="D8" s="636"/>
      <c r="E8" s="636"/>
      <c r="F8" s="636"/>
      <c r="G8" s="636"/>
    </row>
    <row r="9" ht="15" hidden="1"/>
    <row r="10" spans="1:7" ht="15" hidden="1">
      <c r="A10" s="637"/>
      <c r="B10" s="640" t="s">
        <v>225</v>
      </c>
      <c r="C10" s="643" t="s">
        <v>226</v>
      </c>
      <c r="D10" s="645" t="s">
        <v>227</v>
      </c>
      <c r="E10" s="645"/>
      <c r="F10" s="645"/>
      <c r="G10" s="645"/>
    </row>
    <row r="11" spans="1:7" ht="30" hidden="1">
      <c r="A11" s="638"/>
      <c r="B11" s="641"/>
      <c r="C11" s="644"/>
      <c r="D11" s="646" t="s">
        <v>228</v>
      </c>
      <c r="E11" s="8" t="s">
        <v>227</v>
      </c>
      <c r="F11" s="646" t="s">
        <v>229</v>
      </c>
      <c r="G11" s="646" t="s">
        <v>230</v>
      </c>
    </row>
    <row r="12" spans="1:18" ht="199.5" customHeight="1" hidden="1">
      <c r="A12" s="639"/>
      <c r="B12" s="642"/>
      <c r="C12" s="644"/>
      <c r="D12" s="646"/>
      <c r="E12" s="9" t="s">
        <v>231</v>
      </c>
      <c r="F12" s="646"/>
      <c r="G12" s="646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7" ht="15" hidden="1">
      <c r="A13" s="11">
        <v>1</v>
      </c>
      <c r="B13" s="11">
        <v>2</v>
      </c>
      <c r="C13" s="12">
        <v>3</v>
      </c>
      <c r="D13" s="11">
        <v>4</v>
      </c>
      <c r="E13" s="11">
        <v>5</v>
      </c>
      <c r="F13" s="11">
        <v>6</v>
      </c>
      <c r="G13" s="11">
        <v>7</v>
      </c>
    </row>
    <row r="14" spans="1:7" ht="15" hidden="1">
      <c r="A14" s="9" t="s">
        <v>232</v>
      </c>
      <c r="B14" s="13">
        <v>1</v>
      </c>
      <c r="C14" s="14">
        <f>D14+F14+G14</f>
        <v>0</v>
      </c>
      <c r="D14" s="15"/>
      <c r="E14" s="15"/>
      <c r="F14" s="15"/>
      <c r="G14" s="15"/>
    </row>
    <row r="15" spans="1:7" ht="25.5" hidden="1">
      <c r="A15" s="9" t="s">
        <v>233</v>
      </c>
      <c r="B15" s="16">
        <v>2</v>
      </c>
      <c r="C15" s="14">
        <f>SUM(C17:C24)</f>
        <v>0</v>
      </c>
      <c r="D15" s="14">
        <f>SUM(D17:D24)</f>
        <v>0</v>
      </c>
      <c r="E15" s="14">
        <f>SUM(E17:E24)</f>
        <v>0</v>
      </c>
      <c r="F15" s="14">
        <f>SUM(F17:F24)</f>
        <v>0</v>
      </c>
      <c r="G15" s="14">
        <f>SUM(G17:G24)</f>
        <v>0</v>
      </c>
    </row>
    <row r="16" spans="1:7" ht="15" hidden="1">
      <c r="A16" s="9" t="s">
        <v>234</v>
      </c>
      <c r="B16" s="13"/>
      <c r="C16" s="17"/>
      <c r="D16" s="15"/>
      <c r="E16" s="15"/>
      <c r="F16" s="15"/>
      <c r="G16" s="15"/>
    </row>
    <row r="17" spans="1:7" ht="15" hidden="1">
      <c r="A17" s="18" t="s">
        <v>235</v>
      </c>
      <c r="B17" s="13">
        <v>3</v>
      </c>
      <c r="C17" s="14">
        <f aca="true" t="shared" si="0" ref="C17:C24">D17+F17+G17</f>
        <v>0</v>
      </c>
      <c r="D17" s="15"/>
      <c r="E17" s="15"/>
      <c r="F17" s="15"/>
      <c r="G17" s="15"/>
    </row>
    <row r="18" spans="1:7" ht="15" hidden="1">
      <c r="A18" s="18" t="s">
        <v>236</v>
      </c>
      <c r="B18" s="13">
        <v>4</v>
      </c>
      <c r="C18" s="14">
        <f t="shared" si="0"/>
        <v>0</v>
      </c>
      <c r="D18" s="15"/>
      <c r="E18" s="15"/>
      <c r="F18" s="15"/>
      <c r="G18" s="15"/>
    </row>
    <row r="19" spans="1:7" ht="15" hidden="1">
      <c r="A19" s="18" t="s">
        <v>237</v>
      </c>
      <c r="B19" s="13">
        <v>5</v>
      </c>
      <c r="C19" s="14">
        <f t="shared" si="0"/>
        <v>0</v>
      </c>
      <c r="D19" s="15"/>
      <c r="E19" s="15"/>
      <c r="F19" s="15"/>
      <c r="G19" s="15"/>
    </row>
    <row r="20" spans="1:7" ht="15" hidden="1">
      <c r="A20" s="18" t="s">
        <v>238</v>
      </c>
      <c r="B20" s="13">
        <v>6</v>
      </c>
      <c r="C20" s="14">
        <f t="shared" si="0"/>
        <v>0</v>
      </c>
      <c r="D20" s="15"/>
      <c r="E20" s="15"/>
      <c r="F20" s="15"/>
      <c r="G20" s="15"/>
    </row>
    <row r="21" spans="1:7" ht="15" hidden="1">
      <c r="A21" s="18" t="s">
        <v>239</v>
      </c>
      <c r="B21" s="13">
        <v>7</v>
      </c>
      <c r="C21" s="14">
        <f t="shared" si="0"/>
        <v>0</v>
      </c>
      <c r="D21" s="15"/>
      <c r="E21" s="15"/>
      <c r="F21" s="15"/>
      <c r="G21" s="15"/>
    </row>
    <row r="22" spans="1:7" ht="15" hidden="1">
      <c r="A22" s="18" t="s">
        <v>240</v>
      </c>
      <c r="B22" s="16">
        <v>8</v>
      </c>
      <c r="C22" s="14">
        <f t="shared" si="0"/>
        <v>0</v>
      </c>
      <c r="D22" s="15"/>
      <c r="E22" s="15"/>
      <c r="F22" s="15"/>
      <c r="G22" s="15"/>
    </row>
    <row r="23" spans="1:7" ht="41.25" customHeight="1" hidden="1">
      <c r="A23" s="18" t="s">
        <v>241</v>
      </c>
      <c r="B23" s="13">
        <v>9</v>
      </c>
      <c r="C23" s="14">
        <f t="shared" si="0"/>
        <v>0</v>
      </c>
      <c r="D23" s="15"/>
      <c r="E23" s="15"/>
      <c r="F23" s="15"/>
      <c r="G23" s="15"/>
    </row>
    <row r="24" spans="1:7" ht="15" hidden="1">
      <c r="A24" s="18" t="s">
        <v>242</v>
      </c>
      <c r="B24" s="16">
        <v>10</v>
      </c>
      <c r="C24" s="14">
        <f t="shared" si="0"/>
        <v>0</v>
      </c>
      <c r="D24" s="15"/>
      <c r="E24" s="15"/>
      <c r="F24" s="15"/>
      <c r="G24" s="15"/>
    </row>
    <row r="25" spans="1:7" ht="38.25" hidden="1">
      <c r="A25" s="9" t="s">
        <v>243</v>
      </c>
      <c r="B25" s="13">
        <v>11</v>
      </c>
      <c r="C25" s="14">
        <f>C27+C28</f>
        <v>0</v>
      </c>
      <c r="D25" s="14">
        <f>D27+D28</f>
        <v>0</v>
      </c>
      <c r="E25" s="14">
        <f>E27+E28</f>
        <v>0</v>
      </c>
      <c r="F25" s="14">
        <f>F27+F28</f>
        <v>0</v>
      </c>
      <c r="G25" s="14">
        <f>G27+G28</f>
        <v>0</v>
      </c>
    </row>
    <row r="26" spans="1:7" ht="15" hidden="1">
      <c r="A26" s="9" t="s">
        <v>234</v>
      </c>
      <c r="B26" s="13"/>
      <c r="C26" s="17"/>
      <c r="D26" s="15"/>
      <c r="E26" s="15"/>
      <c r="F26" s="15"/>
      <c r="G26" s="15"/>
    </row>
    <row r="27" spans="1:7" ht="15" hidden="1">
      <c r="A27" s="18" t="s">
        <v>244</v>
      </c>
      <c r="B27" s="13">
        <v>12</v>
      </c>
      <c r="C27" s="14">
        <f aca="true" t="shared" si="1" ref="C27:C35">D27+F27+G27</f>
        <v>0</v>
      </c>
      <c r="D27" s="15"/>
      <c r="E27" s="15"/>
      <c r="F27" s="15"/>
      <c r="G27" s="15"/>
    </row>
    <row r="28" spans="1:7" ht="15" hidden="1">
      <c r="A28" s="18" t="s">
        <v>245</v>
      </c>
      <c r="B28" s="19">
        <v>13</v>
      </c>
      <c r="C28" s="14">
        <f t="shared" si="1"/>
        <v>0</v>
      </c>
      <c r="D28" s="15"/>
      <c r="E28" s="15"/>
      <c r="F28" s="15"/>
      <c r="G28" s="15"/>
    </row>
    <row r="29" spans="1:7" ht="15" hidden="1">
      <c r="A29" s="9" t="s">
        <v>246</v>
      </c>
      <c r="B29" s="15"/>
      <c r="C29" s="14"/>
      <c r="D29" s="15"/>
      <c r="E29" s="15"/>
      <c r="F29" s="15"/>
      <c r="G29" s="15"/>
    </row>
    <row r="30" spans="1:7" ht="15" hidden="1">
      <c r="A30" s="9" t="s">
        <v>247</v>
      </c>
      <c r="B30" s="11">
        <v>14</v>
      </c>
      <c r="C30" s="14">
        <f t="shared" si="1"/>
        <v>0</v>
      </c>
      <c r="D30" s="15"/>
      <c r="E30" s="15"/>
      <c r="F30" s="15"/>
      <c r="G30" s="15"/>
    </row>
    <row r="31" spans="1:7" ht="15" hidden="1">
      <c r="A31" s="9" t="s">
        <v>246</v>
      </c>
      <c r="B31" s="11"/>
      <c r="C31" s="14"/>
      <c r="D31" s="15"/>
      <c r="E31" s="15"/>
      <c r="F31" s="15"/>
      <c r="G31" s="15"/>
    </row>
    <row r="32" spans="1:7" ht="25.5" hidden="1">
      <c r="A32" s="9" t="s">
        <v>248</v>
      </c>
      <c r="B32" s="11">
        <v>15</v>
      </c>
      <c r="C32" s="14">
        <f t="shared" si="1"/>
        <v>0</v>
      </c>
      <c r="D32" s="15"/>
      <c r="E32" s="15"/>
      <c r="F32" s="15"/>
      <c r="G32" s="15"/>
    </row>
    <row r="33" spans="1:7" ht="25.5" hidden="1">
      <c r="A33" s="9" t="s">
        <v>249</v>
      </c>
      <c r="B33" s="11">
        <v>16</v>
      </c>
      <c r="C33" s="14">
        <f t="shared" si="1"/>
        <v>0</v>
      </c>
      <c r="D33" s="15"/>
      <c r="E33" s="15"/>
      <c r="F33" s="15"/>
      <c r="G33" s="15"/>
    </row>
    <row r="34" spans="1:7" ht="25.5" hidden="1">
      <c r="A34" s="9" t="s">
        <v>250</v>
      </c>
      <c r="B34" s="11">
        <v>17</v>
      </c>
      <c r="C34" s="14">
        <f t="shared" si="1"/>
        <v>0</v>
      </c>
      <c r="D34" s="15"/>
      <c r="E34" s="15"/>
      <c r="F34" s="15"/>
      <c r="G34" s="15"/>
    </row>
    <row r="35" spans="1:7" ht="63.75" hidden="1">
      <c r="A35" s="9" t="s">
        <v>251</v>
      </c>
      <c r="B35" s="11">
        <v>18</v>
      </c>
      <c r="C35" s="14">
        <f t="shared" si="1"/>
        <v>0</v>
      </c>
      <c r="D35" s="15"/>
      <c r="E35" s="15"/>
      <c r="F35" s="15"/>
      <c r="G35" s="15"/>
    </row>
    <row r="36" ht="15" hidden="1"/>
    <row r="38" spans="1:7" ht="54" customHeight="1">
      <c r="A38" s="647" t="s">
        <v>252</v>
      </c>
      <c r="B38" s="647"/>
      <c r="C38" s="647"/>
      <c r="D38" s="647"/>
      <c r="E38" s="647"/>
      <c r="F38" s="647"/>
      <c r="G38" s="647"/>
    </row>
    <row r="40" spans="1:7" ht="54" customHeight="1">
      <c r="A40" s="637"/>
      <c r="B40" s="640" t="s">
        <v>225</v>
      </c>
      <c r="C40" s="648" t="s">
        <v>226</v>
      </c>
      <c r="D40" s="649" t="s">
        <v>227</v>
      </c>
      <c r="E40" s="649"/>
      <c r="F40" s="649"/>
      <c r="G40" s="649"/>
    </row>
    <row r="41" spans="1:7" ht="30">
      <c r="A41" s="638"/>
      <c r="B41" s="641"/>
      <c r="C41" s="649"/>
      <c r="D41" s="648" t="s">
        <v>228</v>
      </c>
      <c r="E41" s="346" t="s">
        <v>227</v>
      </c>
      <c r="F41" s="648" t="s">
        <v>229</v>
      </c>
      <c r="G41" s="648" t="s">
        <v>230</v>
      </c>
    </row>
    <row r="42" spans="1:7" ht="198" customHeight="1">
      <c r="A42" s="639"/>
      <c r="B42" s="642"/>
      <c r="C42" s="649"/>
      <c r="D42" s="648"/>
      <c r="E42" s="347" t="s">
        <v>231</v>
      </c>
      <c r="F42" s="648"/>
      <c r="G42" s="648"/>
    </row>
    <row r="43" spans="1:7" ht="15">
      <c r="A43" s="11">
        <v>1</v>
      </c>
      <c r="B43" s="11">
        <v>2</v>
      </c>
      <c r="C43" s="12">
        <v>3</v>
      </c>
      <c r="D43" s="11">
        <v>4</v>
      </c>
      <c r="E43" s="11">
        <v>5</v>
      </c>
      <c r="F43" s="11">
        <v>6</v>
      </c>
      <c r="G43" s="11">
        <v>7</v>
      </c>
    </row>
    <row r="44" spans="1:7" ht="64.5" customHeight="1">
      <c r="A44" s="20" t="s">
        <v>226</v>
      </c>
      <c r="B44" s="11">
        <v>1</v>
      </c>
      <c r="C44" s="30">
        <f>D44+F44+G44</f>
        <v>1</v>
      </c>
      <c r="D44" s="30"/>
      <c r="E44" s="30"/>
      <c r="F44" s="30"/>
      <c r="G44" s="354">
        <v>1</v>
      </c>
    </row>
    <row r="45" spans="1:7" ht="26.25">
      <c r="A45" s="20" t="s">
        <v>253</v>
      </c>
      <c r="B45" s="11">
        <v>2</v>
      </c>
      <c r="C45" s="30">
        <f aca="true" t="shared" si="2" ref="C45:C61">D45+F45+G45</f>
        <v>99733</v>
      </c>
      <c r="D45" s="30">
        <f>SUM(D47:D54)</f>
        <v>0</v>
      </c>
      <c r="E45" s="30">
        <f>SUM(E47:E54)</f>
        <v>0</v>
      </c>
      <c r="F45" s="30">
        <f>SUM(F47:F54)</f>
        <v>0</v>
      </c>
      <c r="G45" s="30">
        <f>SUM(G47:G54)</f>
        <v>99733</v>
      </c>
    </row>
    <row r="46" spans="1:7" ht="15">
      <c r="A46" s="20" t="s">
        <v>234</v>
      </c>
      <c r="B46" s="11"/>
      <c r="C46" s="17"/>
      <c r="D46" s="15"/>
      <c r="E46" s="15"/>
      <c r="F46" s="15"/>
      <c r="G46" s="15"/>
    </row>
    <row r="47" spans="1:7" ht="15">
      <c r="A47" s="20" t="s">
        <v>235</v>
      </c>
      <c r="B47" s="11">
        <v>3</v>
      </c>
      <c r="C47" s="30">
        <f t="shared" si="2"/>
        <v>49953</v>
      </c>
      <c r="D47" s="15"/>
      <c r="E47" s="15"/>
      <c r="F47" s="15"/>
      <c r="G47" s="34">
        <f>'о деятельности'!C15</f>
        <v>49953</v>
      </c>
    </row>
    <row r="48" spans="1:7" ht="15">
      <c r="A48" s="20" t="s">
        <v>236</v>
      </c>
      <c r="B48" s="11">
        <v>4</v>
      </c>
      <c r="C48" s="30">
        <f t="shared" si="2"/>
        <v>15961</v>
      </c>
      <c r="D48" s="15"/>
      <c r="E48" s="15"/>
      <c r="F48" s="15"/>
      <c r="G48" s="34">
        <f>'о деятельности'!C16</f>
        <v>15961</v>
      </c>
    </row>
    <row r="49" spans="1:7" ht="15">
      <c r="A49" s="20" t="s">
        <v>237</v>
      </c>
      <c r="B49" s="11">
        <v>5</v>
      </c>
      <c r="C49" s="30">
        <f t="shared" si="2"/>
        <v>33758</v>
      </c>
      <c r="D49" s="15"/>
      <c r="E49" s="15"/>
      <c r="F49" s="15"/>
      <c r="G49" s="34">
        <f>'о деятельности'!C17</f>
        <v>33758</v>
      </c>
    </row>
    <row r="50" spans="1:7" ht="15">
      <c r="A50" s="20" t="s">
        <v>238</v>
      </c>
      <c r="B50" s="11">
        <v>6</v>
      </c>
      <c r="C50" s="30">
        <f t="shared" si="2"/>
        <v>0</v>
      </c>
      <c r="D50" s="15"/>
      <c r="E50" s="15"/>
      <c r="F50" s="15"/>
      <c r="G50" s="34">
        <f>'о деятельности'!C18</f>
        <v>0</v>
      </c>
    </row>
    <row r="51" spans="1:7" ht="15">
      <c r="A51" s="20" t="s">
        <v>254</v>
      </c>
      <c r="B51" s="11">
        <v>7</v>
      </c>
      <c r="C51" s="30">
        <f t="shared" si="2"/>
        <v>0</v>
      </c>
      <c r="D51" s="15"/>
      <c r="E51" s="15"/>
      <c r="F51" s="15"/>
      <c r="G51" s="34">
        <f>'о деятельности'!C19</f>
        <v>0</v>
      </c>
    </row>
    <row r="52" spans="1:7" ht="15">
      <c r="A52" s="20" t="s">
        <v>240</v>
      </c>
      <c r="B52" s="11">
        <v>8</v>
      </c>
      <c r="C52" s="30">
        <f t="shared" si="2"/>
        <v>60</v>
      </c>
      <c r="D52" s="15"/>
      <c r="E52" s="15"/>
      <c r="F52" s="15"/>
      <c r="G52" s="34">
        <f>'о деятельности'!C20</f>
        <v>60</v>
      </c>
    </row>
    <row r="53" spans="1:7" ht="39">
      <c r="A53" s="20" t="s">
        <v>241</v>
      </c>
      <c r="B53" s="11">
        <v>9</v>
      </c>
      <c r="C53" s="30">
        <f t="shared" si="2"/>
        <v>1</v>
      </c>
      <c r="D53" s="15"/>
      <c r="E53" s="15"/>
      <c r="F53" s="15"/>
      <c r="G53" s="34">
        <f>'о деятельности'!C21</f>
        <v>1</v>
      </c>
    </row>
    <row r="54" spans="1:7" ht="15">
      <c r="A54" s="20" t="s">
        <v>242</v>
      </c>
      <c r="B54" s="11">
        <v>10</v>
      </c>
      <c r="C54" s="30">
        <f t="shared" si="2"/>
        <v>0</v>
      </c>
      <c r="D54" s="15"/>
      <c r="E54" s="15"/>
      <c r="F54" s="15"/>
      <c r="G54" s="34">
        <f>'о деятельности'!C22</f>
        <v>0</v>
      </c>
    </row>
    <row r="55" spans="1:7" ht="39">
      <c r="A55" s="20" t="s">
        <v>243</v>
      </c>
      <c r="B55" s="11">
        <v>11</v>
      </c>
      <c r="C55" s="30">
        <f t="shared" si="2"/>
        <v>433</v>
      </c>
      <c r="D55" s="30">
        <f>D57+D58</f>
        <v>0</v>
      </c>
      <c r="E55" s="30">
        <f>E57+E58</f>
        <v>0</v>
      </c>
      <c r="F55" s="30">
        <f>F57+F58</f>
        <v>0</v>
      </c>
      <c r="G55" s="30">
        <f>G57+G58</f>
        <v>433</v>
      </c>
    </row>
    <row r="56" spans="1:7" ht="15">
      <c r="A56" s="20" t="s">
        <v>255</v>
      </c>
      <c r="B56" s="11"/>
      <c r="C56" s="31"/>
      <c r="D56" s="15"/>
      <c r="E56" s="15"/>
      <c r="F56" s="15"/>
      <c r="G56" s="15"/>
    </row>
    <row r="57" spans="1:7" ht="15">
      <c r="A57" s="20" t="s">
        <v>256</v>
      </c>
      <c r="B57" s="11">
        <v>12</v>
      </c>
      <c r="C57" s="30">
        <f t="shared" si="2"/>
        <v>107</v>
      </c>
      <c r="D57" s="15"/>
      <c r="E57" s="15"/>
      <c r="F57" s="15"/>
      <c r="G57" s="17">
        <v>107</v>
      </c>
    </row>
    <row r="58" spans="1:7" ht="15">
      <c r="A58" s="20" t="s">
        <v>257</v>
      </c>
      <c r="B58" s="11">
        <v>13</v>
      </c>
      <c r="C58" s="30">
        <f t="shared" si="2"/>
        <v>326</v>
      </c>
      <c r="D58" s="15"/>
      <c r="E58" s="15"/>
      <c r="F58" s="15"/>
      <c r="G58" s="17">
        <v>326</v>
      </c>
    </row>
    <row r="59" spans="1:7" ht="15">
      <c r="A59" s="20" t="s">
        <v>258</v>
      </c>
      <c r="B59" s="11">
        <v>14</v>
      </c>
      <c r="C59" s="30">
        <f t="shared" si="2"/>
        <v>1</v>
      </c>
      <c r="D59" s="15"/>
      <c r="E59" s="15"/>
      <c r="F59" s="15"/>
      <c r="G59" s="17">
        <v>1</v>
      </c>
    </row>
    <row r="60" spans="1:7" ht="26.25">
      <c r="A60" s="20" t="s">
        <v>259</v>
      </c>
      <c r="B60" s="11">
        <v>15</v>
      </c>
      <c r="C60" s="30">
        <f t="shared" si="2"/>
        <v>3</v>
      </c>
      <c r="D60" s="15"/>
      <c r="E60" s="15"/>
      <c r="F60" s="15"/>
      <c r="G60" s="17">
        <v>3</v>
      </c>
    </row>
    <row r="61" spans="1:7" ht="15">
      <c r="A61" s="20" t="s">
        <v>260</v>
      </c>
      <c r="B61" s="11">
        <v>16</v>
      </c>
      <c r="C61" s="30">
        <f t="shared" si="2"/>
        <v>24</v>
      </c>
      <c r="D61" s="15"/>
      <c r="E61" s="15"/>
      <c r="F61" s="15"/>
      <c r="G61" s="17">
        <v>24</v>
      </c>
    </row>
    <row r="62" s="33" customFormat="1" ht="15"/>
    <row r="63" s="33" customFormat="1" ht="15"/>
    <row r="64" s="33" customFormat="1" ht="15"/>
    <row r="65" spans="1:15" s="33" customFormat="1" ht="29.25" customHeight="1" hidden="1">
      <c r="A65" s="654" t="s">
        <v>261</v>
      </c>
      <c r="B65" s="654"/>
      <c r="C65" s="654"/>
      <c r="D65" s="654"/>
      <c r="E65" s="654"/>
      <c r="F65" s="654"/>
      <c r="G65" s="654"/>
      <c r="H65" s="654"/>
      <c r="I65" s="654"/>
      <c r="J65" s="654"/>
      <c r="K65" s="654"/>
      <c r="L65" s="654"/>
      <c r="M65" s="654"/>
      <c r="N65" s="654"/>
      <c r="O65" s="654"/>
    </row>
    <row r="66" s="33" customFormat="1" ht="6.75" customHeight="1" hidden="1"/>
    <row r="67" spans="1:15" s="33" customFormat="1" ht="14.25" customHeight="1" hidden="1">
      <c r="A67" s="651" t="s">
        <v>66</v>
      </c>
      <c r="B67" s="655" t="s">
        <v>225</v>
      </c>
      <c r="C67" s="658" t="s">
        <v>262</v>
      </c>
      <c r="D67" s="653" t="s">
        <v>227</v>
      </c>
      <c r="E67" s="653"/>
      <c r="F67" s="653"/>
      <c r="G67" s="653"/>
      <c r="H67" s="653"/>
      <c r="I67" s="653"/>
      <c r="J67" s="653"/>
      <c r="K67" s="653"/>
      <c r="L67" s="653"/>
      <c r="M67" s="653"/>
      <c r="N67" s="653"/>
      <c r="O67" s="653"/>
    </row>
    <row r="68" spans="1:15" s="33" customFormat="1" ht="29.25" customHeight="1" hidden="1">
      <c r="A68" s="651"/>
      <c r="B68" s="656"/>
      <c r="C68" s="658"/>
      <c r="D68" s="650" t="s">
        <v>263</v>
      </c>
      <c r="E68" s="73" t="s">
        <v>71</v>
      </c>
      <c r="F68" s="650" t="s">
        <v>264</v>
      </c>
      <c r="G68" s="650" t="s">
        <v>265</v>
      </c>
      <c r="H68" s="73" t="s">
        <v>71</v>
      </c>
      <c r="I68" s="650" t="s">
        <v>266</v>
      </c>
      <c r="J68" s="650" t="s">
        <v>267</v>
      </c>
      <c r="K68" s="650" t="s">
        <v>268</v>
      </c>
      <c r="L68" s="650" t="s">
        <v>269</v>
      </c>
      <c r="M68" s="650" t="s">
        <v>270</v>
      </c>
      <c r="N68" s="650" t="s">
        <v>271</v>
      </c>
      <c r="O68" s="650" t="s">
        <v>272</v>
      </c>
    </row>
    <row r="69" spans="1:15" s="33" customFormat="1" ht="213" customHeight="1" hidden="1">
      <c r="A69" s="651"/>
      <c r="B69" s="657"/>
      <c r="C69" s="658"/>
      <c r="D69" s="650"/>
      <c r="E69" s="73" t="s">
        <v>273</v>
      </c>
      <c r="F69" s="650"/>
      <c r="G69" s="650"/>
      <c r="H69" s="73" t="s">
        <v>274</v>
      </c>
      <c r="I69" s="650"/>
      <c r="J69" s="650"/>
      <c r="K69" s="650"/>
      <c r="L69" s="650"/>
      <c r="M69" s="650"/>
      <c r="N69" s="650"/>
      <c r="O69" s="650"/>
    </row>
    <row r="70" spans="1:17" s="33" customFormat="1" ht="15" hidden="1">
      <c r="A70" s="74">
        <v>1</v>
      </c>
      <c r="B70" s="74">
        <v>2</v>
      </c>
      <c r="C70" s="74">
        <v>3</v>
      </c>
      <c r="D70" s="74">
        <v>4</v>
      </c>
      <c r="E70" s="74">
        <v>5</v>
      </c>
      <c r="F70" s="74">
        <v>6</v>
      </c>
      <c r="G70" s="74">
        <v>7</v>
      </c>
      <c r="H70" s="74">
        <v>8</v>
      </c>
      <c r="I70" s="74">
        <v>9</v>
      </c>
      <c r="J70" s="74">
        <v>10</v>
      </c>
      <c r="K70" s="74">
        <v>11</v>
      </c>
      <c r="L70" s="74">
        <v>12</v>
      </c>
      <c r="M70" s="74">
        <v>13</v>
      </c>
      <c r="N70" s="75">
        <v>14</v>
      </c>
      <c r="O70" s="75">
        <v>15</v>
      </c>
      <c r="P70" s="76"/>
      <c r="Q70" s="76"/>
    </row>
    <row r="71" spans="1:17" s="33" customFormat="1" ht="15" hidden="1">
      <c r="A71" s="77" t="s">
        <v>232</v>
      </c>
      <c r="B71" s="78">
        <v>1</v>
      </c>
      <c r="C71" s="30">
        <f>D71+F71+G71+I71+J71+K71+L71+M71+N71+O71</f>
        <v>15</v>
      </c>
      <c r="D71" s="79">
        <v>1</v>
      </c>
      <c r="E71" s="79">
        <v>1</v>
      </c>
      <c r="F71" s="79"/>
      <c r="G71" s="79">
        <v>5</v>
      </c>
      <c r="H71" s="79">
        <v>5</v>
      </c>
      <c r="I71" s="79"/>
      <c r="J71" s="79"/>
      <c r="K71" s="79"/>
      <c r="L71" s="79"/>
      <c r="M71" s="79"/>
      <c r="N71" s="79"/>
      <c r="O71" s="79">
        <v>9</v>
      </c>
      <c r="P71" s="76"/>
      <c r="Q71" s="76"/>
    </row>
    <row r="72" spans="1:17" s="33" customFormat="1" ht="26.25" hidden="1">
      <c r="A72" s="80" t="s">
        <v>275</v>
      </c>
      <c r="B72" s="78">
        <v>2</v>
      </c>
      <c r="C72" s="30">
        <f aca="true" t="shared" si="3" ref="C72:C121">D72+F72+G72+I72+J72+K72+L72+M72+N72+O72</f>
        <v>0</v>
      </c>
      <c r="D72" s="30">
        <f>SUM(D74:D76)</f>
        <v>0</v>
      </c>
      <c r="E72" s="30">
        <f aca="true" t="shared" si="4" ref="E72:O72">SUM(E74:E76)</f>
        <v>0</v>
      </c>
      <c r="F72" s="30">
        <f t="shared" si="4"/>
        <v>0</v>
      </c>
      <c r="G72" s="30">
        <f t="shared" si="4"/>
        <v>0</v>
      </c>
      <c r="H72" s="30">
        <f t="shared" si="4"/>
        <v>0</v>
      </c>
      <c r="I72" s="30">
        <f t="shared" si="4"/>
        <v>0</v>
      </c>
      <c r="J72" s="30">
        <f t="shared" si="4"/>
        <v>0</v>
      </c>
      <c r="K72" s="30">
        <f t="shared" si="4"/>
        <v>0</v>
      </c>
      <c r="L72" s="30">
        <f t="shared" si="4"/>
        <v>0</v>
      </c>
      <c r="M72" s="30">
        <f t="shared" si="4"/>
        <v>0</v>
      </c>
      <c r="N72" s="30">
        <f t="shared" si="4"/>
        <v>0</v>
      </c>
      <c r="O72" s="30">
        <f t="shared" si="4"/>
        <v>0</v>
      </c>
      <c r="P72" s="76"/>
      <c r="Q72" s="76"/>
    </row>
    <row r="73" spans="1:17" s="33" customFormat="1" ht="15" hidden="1">
      <c r="A73" s="77" t="s">
        <v>276</v>
      </c>
      <c r="B73" s="78"/>
      <c r="C73" s="31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6"/>
      <c r="Q73" s="76"/>
    </row>
    <row r="74" spans="1:17" s="33" customFormat="1" ht="15" hidden="1">
      <c r="A74" s="77" t="s">
        <v>277</v>
      </c>
      <c r="B74" s="78">
        <v>3</v>
      </c>
      <c r="C74" s="30">
        <f t="shared" si="3"/>
        <v>0</v>
      </c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6"/>
      <c r="Q74" s="76"/>
    </row>
    <row r="75" spans="1:17" s="33" customFormat="1" ht="15" hidden="1">
      <c r="A75" s="77" t="s">
        <v>278</v>
      </c>
      <c r="B75" s="78">
        <v>4</v>
      </c>
      <c r="C75" s="30">
        <f t="shared" si="3"/>
        <v>0</v>
      </c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6"/>
      <c r="Q75" s="76"/>
    </row>
    <row r="76" spans="1:17" s="33" customFormat="1" ht="15" hidden="1">
      <c r="A76" s="77" t="s">
        <v>279</v>
      </c>
      <c r="B76" s="78">
        <v>5</v>
      </c>
      <c r="C76" s="30">
        <f t="shared" si="3"/>
        <v>0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6"/>
      <c r="Q76" s="76"/>
    </row>
    <row r="77" spans="1:17" s="33" customFormat="1" ht="26.25" hidden="1">
      <c r="A77" s="80" t="s">
        <v>280</v>
      </c>
      <c r="B77" s="78">
        <v>6</v>
      </c>
      <c r="C77" s="30">
        <f t="shared" si="3"/>
        <v>0</v>
      </c>
      <c r="D77" s="30">
        <f>SUM(D79:D86)</f>
        <v>0</v>
      </c>
      <c r="E77" s="30">
        <f aca="true" t="shared" si="5" ref="E77:O77">SUM(E79:E86)</f>
        <v>0</v>
      </c>
      <c r="F77" s="30">
        <f t="shared" si="5"/>
        <v>0</v>
      </c>
      <c r="G77" s="30">
        <f t="shared" si="5"/>
        <v>0</v>
      </c>
      <c r="H77" s="30">
        <f t="shared" si="5"/>
        <v>0</v>
      </c>
      <c r="I77" s="30">
        <f t="shared" si="5"/>
        <v>0</v>
      </c>
      <c r="J77" s="30">
        <f t="shared" si="5"/>
        <v>0</v>
      </c>
      <c r="K77" s="30">
        <f t="shared" si="5"/>
        <v>0</v>
      </c>
      <c r="L77" s="30">
        <f t="shared" si="5"/>
        <v>0</v>
      </c>
      <c r="M77" s="30">
        <f t="shared" si="5"/>
        <v>0</v>
      </c>
      <c r="N77" s="30">
        <f t="shared" si="5"/>
        <v>0</v>
      </c>
      <c r="O77" s="30">
        <f t="shared" si="5"/>
        <v>0</v>
      </c>
      <c r="P77" s="76"/>
      <c r="Q77" s="76"/>
    </row>
    <row r="78" spans="1:17" s="33" customFormat="1" ht="15" hidden="1">
      <c r="A78" s="77" t="s">
        <v>276</v>
      </c>
      <c r="B78" s="78"/>
      <c r="C78" s="31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6"/>
      <c r="Q78" s="76"/>
    </row>
    <row r="79" spans="1:17" s="33" customFormat="1" ht="15" hidden="1">
      <c r="A79" s="77" t="s">
        <v>281</v>
      </c>
      <c r="B79" s="78">
        <v>7</v>
      </c>
      <c r="C79" s="30">
        <f t="shared" si="3"/>
        <v>0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6"/>
      <c r="Q79" s="76"/>
    </row>
    <row r="80" spans="1:17" s="33" customFormat="1" ht="15" hidden="1">
      <c r="A80" s="81" t="s">
        <v>236</v>
      </c>
      <c r="B80" s="78">
        <v>8</v>
      </c>
      <c r="C80" s="30">
        <f t="shared" si="3"/>
        <v>0</v>
      </c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6"/>
      <c r="Q80" s="76"/>
    </row>
    <row r="81" spans="1:17" s="33" customFormat="1" ht="15" hidden="1">
      <c r="A81" s="81" t="s">
        <v>237</v>
      </c>
      <c r="B81" s="78">
        <v>9</v>
      </c>
      <c r="C81" s="30">
        <f t="shared" si="3"/>
        <v>0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6"/>
      <c r="Q81" s="76"/>
    </row>
    <row r="82" spans="1:17" s="33" customFormat="1" ht="15" hidden="1">
      <c r="A82" s="81" t="s">
        <v>238</v>
      </c>
      <c r="B82" s="78">
        <v>10</v>
      </c>
      <c r="C82" s="30">
        <f t="shared" si="3"/>
        <v>0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6"/>
      <c r="Q82" s="76"/>
    </row>
    <row r="83" spans="1:17" s="33" customFormat="1" ht="15" hidden="1">
      <c r="A83" s="81" t="s">
        <v>254</v>
      </c>
      <c r="B83" s="78">
        <v>11</v>
      </c>
      <c r="C83" s="30">
        <f t="shared" si="3"/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6"/>
      <c r="Q83" s="76"/>
    </row>
    <row r="84" spans="1:17" s="33" customFormat="1" ht="15" hidden="1">
      <c r="A84" s="77" t="s">
        <v>282</v>
      </c>
      <c r="B84" s="78">
        <v>12</v>
      </c>
      <c r="C84" s="30">
        <f t="shared" si="3"/>
        <v>0</v>
      </c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6"/>
      <c r="Q84" s="76"/>
    </row>
    <row r="85" spans="1:17" s="33" customFormat="1" ht="39" hidden="1">
      <c r="A85" s="80" t="s">
        <v>283</v>
      </c>
      <c r="B85" s="78">
        <v>13</v>
      </c>
      <c r="C85" s="30">
        <f t="shared" si="3"/>
        <v>0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6"/>
      <c r="Q85" s="76"/>
    </row>
    <row r="86" spans="1:17" s="33" customFormat="1" ht="15" hidden="1">
      <c r="A86" s="77" t="s">
        <v>284</v>
      </c>
      <c r="B86" s="78">
        <v>14</v>
      </c>
      <c r="C86" s="30">
        <f t="shared" si="3"/>
        <v>0</v>
      </c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6"/>
      <c r="Q86" s="76"/>
    </row>
    <row r="87" spans="1:17" s="33" customFormat="1" ht="39" hidden="1">
      <c r="A87" s="80" t="s">
        <v>285</v>
      </c>
      <c r="B87" s="78">
        <v>15</v>
      </c>
      <c r="C87" s="30">
        <f t="shared" si="3"/>
        <v>0</v>
      </c>
      <c r="D87" s="30">
        <f>D89+D103</f>
        <v>0</v>
      </c>
      <c r="E87" s="30">
        <f aca="true" t="shared" si="6" ref="E87:O87">E89+E103</f>
        <v>0</v>
      </c>
      <c r="F87" s="30">
        <f t="shared" si="6"/>
        <v>0</v>
      </c>
      <c r="G87" s="30">
        <f t="shared" si="6"/>
        <v>0</v>
      </c>
      <c r="H87" s="30">
        <f t="shared" si="6"/>
        <v>0</v>
      </c>
      <c r="I87" s="30">
        <f t="shared" si="6"/>
        <v>0</v>
      </c>
      <c r="J87" s="30">
        <f t="shared" si="6"/>
        <v>0</v>
      </c>
      <c r="K87" s="30">
        <f t="shared" si="6"/>
        <v>0</v>
      </c>
      <c r="L87" s="30">
        <f t="shared" si="6"/>
        <v>0</v>
      </c>
      <c r="M87" s="30">
        <f t="shared" si="6"/>
        <v>0</v>
      </c>
      <c r="N87" s="30">
        <f t="shared" si="6"/>
        <v>0</v>
      </c>
      <c r="O87" s="30">
        <f t="shared" si="6"/>
        <v>0</v>
      </c>
      <c r="P87" s="76"/>
      <c r="Q87" s="76"/>
    </row>
    <row r="88" spans="1:17" s="33" customFormat="1" ht="15" hidden="1">
      <c r="A88" s="77" t="s">
        <v>286</v>
      </c>
      <c r="B88" s="78"/>
      <c r="C88" s="31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6"/>
      <c r="Q88" s="76"/>
    </row>
    <row r="89" spans="1:17" s="33" customFormat="1" ht="15" hidden="1">
      <c r="A89" s="77" t="s">
        <v>287</v>
      </c>
      <c r="B89" s="78">
        <v>16</v>
      </c>
      <c r="C89" s="30">
        <f t="shared" si="3"/>
        <v>0</v>
      </c>
      <c r="D89" s="30">
        <f>SUM(D91:D102)</f>
        <v>0</v>
      </c>
      <c r="E89" s="30">
        <f aca="true" t="shared" si="7" ref="E89:O89">SUM(E91:E102)</f>
        <v>0</v>
      </c>
      <c r="F89" s="30">
        <f t="shared" si="7"/>
        <v>0</v>
      </c>
      <c r="G89" s="30">
        <f t="shared" si="7"/>
        <v>0</v>
      </c>
      <c r="H89" s="30">
        <f t="shared" si="7"/>
        <v>0</v>
      </c>
      <c r="I89" s="30">
        <f t="shared" si="7"/>
        <v>0</v>
      </c>
      <c r="J89" s="30">
        <f t="shared" si="7"/>
        <v>0</v>
      </c>
      <c r="K89" s="30">
        <f t="shared" si="7"/>
        <v>0</v>
      </c>
      <c r="L89" s="30">
        <f t="shared" si="7"/>
        <v>0</v>
      </c>
      <c r="M89" s="30">
        <f t="shared" si="7"/>
        <v>0</v>
      </c>
      <c r="N89" s="30">
        <f t="shared" si="7"/>
        <v>0</v>
      </c>
      <c r="O89" s="30">
        <f t="shared" si="7"/>
        <v>0</v>
      </c>
      <c r="P89" s="76"/>
      <c r="Q89" s="76"/>
    </row>
    <row r="90" spans="1:17" s="33" customFormat="1" ht="15" hidden="1">
      <c r="A90" s="77" t="s">
        <v>288</v>
      </c>
      <c r="B90" s="78"/>
      <c r="C90" s="31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6"/>
      <c r="Q90" s="76"/>
    </row>
    <row r="91" spans="1:17" s="33" customFormat="1" ht="15" hidden="1">
      <c r="A91" s="80" t="s">
        <v>289</v>
      </c>
      <c r="B91" s="78">
        <v>17</v>
      </c>
      <c r="C91" s="30">
        <f t="shared" si="3"/>
        <v>0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6"/>
      <c r="Q91" s="76"/>
    </row>
    <row r="92" spans="1:17" s="33" customFormat="1" ht="15" hidden="1">
      <c r="A92" s="80" t="s">
        <v>290</v>
      </c>
      <c r="B92" s="78">
        <v>18</v>
      </c>
      <c r="C92" s="30">
        <f t="shared" si="3"/>
        <v>0</v>
      </c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6"/>
      <c r="Q92" s="76"/>
    </row>
    <row r="93" spans="1:17" s="33" customFormat="1" ht="15" hidden="1">
      <c r="A93" s="80" t="s">
        <v>291</v>
      </c>
      <c r="B93" s="78">
        <v>19</v>
      </c>
      <c r="C93" s="30">
        <f t="shared" si="3"/>
        <v>0</v>
      </c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6"/>
      <c r="Q93" s="76"/>
    </row>
    <row r="94" spans="1:17" s="33" customFormat="1" ht="15" hidden="1">
      <c r="A94" s="80" t="s">
        <v>292</v>
      </c>
      <c r="B94" s="78">
        <v>20</v>
      </c>
      <c r="C94" s="30">
        <f t="shared" si="3"/>
        <v>0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6"/>
      <c r="Q94" s="76"/>
    </row>
    <row r="95" spans="1:17" s="33" customFormat="1" ht="15" hidden="1">
      <c r="A95" s="80" t="s">
        <v>293</v>
      </c>
      <c r="B95" s="78">
        <v>21</v>
      </c>
      <c r="C95" s="30">
        <f t="shared" si="3"/>
        <v>0</v>
      </c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6"/>
      <c r="Q95" s="76"/>
    </row>
    <row r="96" spans="1:17" s="33" customFormat="1" ht="15" hidden="1">
      <c r="A96" s="80" t="s">
        <v>294</v>
      </c>
      <c r="B96" s="78">
        <v>22</v>
      </c>
      <c r="C96" s="30">
        <f t="shared" si="3"/>
        <v>0</v>
      </c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6"/>
      <c r="Q96" s="76"/>
    </row>
    <row r="97" spans="1:17" s="33" customFormat="1" ht="15" hidden="1">
      <c r="A97" s="80" t="s">
        <v>295</v>
      </c>
      <c r="B97" s="78">
        <v>23</v>
      </c>
      <c r="C97" s="30">
        <f t="shared" si="3"/>
        <v>0</v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6"/>
      <c r="Q97" s="76"/>
    </row>
    <row r="98" spans="1:17" s="33" customFormat="1" ht="15" hidden="1">
      <c r="A98" s="80" t="s">
        <v>296</v>
      </c>
      <c r="B98" s="78">
        <v>24</v>
      </c>
      <c r="C98" s="30">
        <f t="shared" si="3"/>
        <v>0</v>
      </c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6"/>
      <c r="Q98" s="76"/>
    </row>
    <row r="99" spans="1:17" s="33" customFormat="1" ht="15" hidden="1">
      <c r="A99" s="80" t="s">
        <v>297</v>
      </c>
      <c r="B99" s="78">
        <v>25</v>
      </c>
      <c r="C99" s="30">
        <f t="shared" si="3"/>
        <v>0</v>
      </c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6"/>
      <c r="Q99" s="76"/>
    </row>
    <row r="100" spans="1:17" s="33" customFormat="1" ht="15" hidden="1">
      <c r="A100" s="80" t="s">
        <v>298</v>
      </c>
      <c r="B100" s="78">
        <v>26</v>
      </c>
      <c r="C100" s="30">
        <f t="shared" si="3"/>
        <v>0</v>
      </c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6"/>
      <c r="Q100" s="76"/>
    </row>
    <row r="101" spans="1:17" s="33" customFormat="1" ht="15" hidden="1">
      <c r="A101" s="80" t="s">
        <v>299</v>
      </c>
      <c r="B101" s="78">
        <v>27</v>
      </c>
      <c r="C101" s="30">
        <f t="shared" si="3"/>
        <v>0</v>
      </c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6"/>
      <c r="Q101" s="76"/>
    </row>
    <row r="102" spans="1:17" s="33" customFormat="1" ht="15" hidden="1">
      <c r="A102" s="80" t="s">
        <v>300</v>
      </c>
      <c r="B102" s="78">
        <v>28</v>
      </c>
      <c r="C102" s="30">
        <f t="shared" si="3"/>
        <v>0</v>
      </c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6"/>
      <c r="Q102" s="76"/>
    </row>
    <row r="103" spans="1:17" s="33" customFormat="1" ht="15" hidden="1">
      <c r="A103" s="77" t="s">
        <v>301</v>
      </c>
      <c r="B103" s="78">
        <v>29</v>
      </c>
      <c r="C103" s="30">
        <f t="shared" si="3"/>
        <v>0</v>
      </c>
      <c r="D103" s="30">
        <f>SUM(D105:D116)</f>
        <v>0</v>
      </c>
      <c r="E103" s="30">
        <f aca="true" t="shared" si="8" ref="E103:O103">SUM(E105:E116)</f>
        <v>0</v>
      </c>
      <c r="F103" s="30">
        <f t="shared" si="8"/>
        <v>0</v>
      </c>
      <c r="G103" s="30">
        <f t="shared" si="8"/>
        <v>0</v>
      </c>
      <c r="H103" s="30">
        <f t="shared" si="8"/>
        <v>0</v>
      </c>
      <c r="I103" s="30">
        <f t="shared" si="8"/>
        <v>0</v>
      </c>
      <c r="J103" s="30">
        <f t="shared" si="8"/>
        <v>0</v>
      </c>
      <c r="K103" s="30">
        <f t="shared" si="8"/>
        <v>0</v>
      </c>
      <c r="L103" s="30">
        <f t="shared" si="8"/>
        <v>0</v>
      </c>
      <c r="M103" s="30">
        <f t="shared" si="8"/>
        <v>0</v>
      </c>
      <c r="N103" s="30">
        <f t="shared" si="8"/>
        <v>0</v>
      </c>
      <c r="O103" s="30">
        <f t="shared" si="8"/>
        <v>0</v>
      </c>
      <c r="P103" s="76"/>
      <c r="Q103" s="76"/>
    </row>
    <row r="104" spans="1:17" s="33" customFormat="1" ht="15" hidden="1">
      <c r="A104" s="77" t="s">
        <v>302</v>
      </c>
      <c r="B104" s="78"/>
      <c r="C104" s="31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6"/>
      <c r="Q104" s="76"/>
    </row>
    <row r="105" spans="1:17" s="33" customFormat="1" ht="15" hidden="1">
      <c r="A105" s="80" t="s">
        <v>303</v>
      </c>
      <c r="B105" s="78">
        <v>30</v>
      </c>
      <c r="C105" s="30">
        <f t="shared" si="3"/>
        <v>0</v>
      </c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6"/>
      <c r="Q105" s="76"/>
    </row>
    <row r="106" spans="1:17" s="33" customFormat="1" ht="15" hidden="1">
      <c r="A106" s="80" t="s">
        <v>290</v>
      </c>
      <c r="B106" s="78">
        <v>31</v>
      </c>
      <c r="C106" s="30">
        <f t="shared" si="3"/>
        <v>0</v>
      </c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6"/>
      <c r="Q106" s="76"/>
    </row>
    <row r="107" spans="1:17" s="33" customFormat="1" ht="15" hidden="1">
      <c r="A107" s="80" t="s">
        <v>291</v>
      </c>
      <c r="B107" s="78">
        <v>32</v>
      </c>
      <c r="C107" s="30">
        <f t="shared" si="3"/>
        <v>0</v>
      </c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6"/>
      <c r="Q107" s="76"/>
    </row>
    <row r="108" spans="1:17" s="33" customFormat="1" ht="15" hidden="1">
      <c r="A108" s="80" t="s">
        <v>292</v>
      </c>
      <c r="B108" s="78">
        <v>33</v>
      </c>
      <c r="C108" s="30">
        <f t="shared" si="3"/>
        <v>0</v>
      </c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6"/>
      <c r="Q108" s="76"/>
    </row>
    <row r="109" spans="1:17" s="33" customFormat="1" ht="15" hidden="1">
      <c r="A109" s="80" t="s">
        <v>293</v>
      </c>
      <c r="B109" s="78">
        <v>34</v>
      </c>
      <c r="C109" s="30">
        <f t="shared" si="3"/>
        <v>0</v>
      </c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6"/>
      <c r="Q109" s="76"/>
    </row>
    <row r="110" spans="1:17" s="33" customFormat="1" ht="15" hidden="1">
      <c r="A110" s="80" t="s">
        <v>294</v>
      </c>
      <c r="B110" s="78">
        <v>35</v>
      </c>
      <c r="C110" s="30">
        <f t="shared" si="3"/>
        <v>0</v>
      </c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6"/>
      <c r="Q110" s="76"/>
    </row>
    <row r="111" spans="1:17" s="33" customFormat="1" ht="15" hidden="1">
      <c r="A111" s="80" t="s">
        <v>295</v>
      </c>
      <c r="B111" s="78">
        <v>36</v>
      </c>
      <c r="C111" s="30">
        <f t="shared" si="3"/>
        <v>0</v>
      </c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6"/>
      <c r="Q111" s="76"/>
    </row>
    <row r="112" spans="1:17" s="33" customFormat="1" ht="15" hidden="1">
      <c r="A112" s="80" t="s">
        <v>296</v>
      </c>
      <c r="B112" s="78">
        <v>37</v>
      </c>
      <c r="C112" s="30">
        <f t="shared" si="3"/>
        <v>0</v>
      </c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6"/>
      <c r="Q112" s="76"/>
    </row>
    <row r="113" spans="1:17" s="33" customFormat="1" ht="15" hidden="1">
      <c r="A113" s="80" t="s">
        <v>297</v>
      </c>
      <c r="B113" s="78">
        <v>38</v>
      </c>
      <c r="C113" s="30">
        <f t="shared" si="3"/>
        <v>0</v>
      </c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6"/>
      <c r="Q113" s="76"/>
    </row>
    <row r="114" spans="1:17" s="33" customFormat="1" ht="15" hidden="1">
      <c r="A114" s="80" t="s">
        <v>298</v>
      </c>
      <c r="B114" s="78">
        <v>39</v>
      </c>
      <c r="C114" s="30">
        <f t="shared" si="3"/>
        <v>0</v>
      </c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6"/>
      <c r="Q114" s="76"/>
    </row>
    <row r="115" spans="1:17" s="33" customFormat="1" ht="15" hidden="1">
      <c r="A115" s="80" t="s">
        <v>299</v>
      </c>
      <c r="B115" s="78">
        <v>40</v>
      </c>
      <c r="C115" s="30">
        <f t="shared" si="3"/>
        <v>0</v>
      </c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6"/>
      <c r="Q115" s="76"/>
    </row>
    <row r="116" spans="1:17" s="33" customFormat="1" ht="15" hidden="1">
      <c r="A116" s="80" t="s">
        <v>300</v>
      </c>
      <c r="B116" s="78">
        <v>41</v>
      </c>
      <c r="C116" s="30">
        <f t="shared" si="3"/>
        <v>0</v>
      </c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6"/>
      <c r="Q116" s="76"/>
    </row>
    <row r="117" spans="1:17" s="33" customFormat="1" ht="26.25" hidden="1">
      <c r="A117" s="80" t="s">
        <v>304</v>
      </c>
      <c r="B117" s="78">
        <v>42</v>
      </c>
      <c r="C117" s="30">
        <f t="shared" si="3"/>
        <v>0</v>
      </c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6"/>
      <c r="Q117" s="76"/>
    </row>
    <row r="118" spans="1:17" s="33" customFormat="1" ht="26.25" hidden="1">
      <c r="A118" s="80" t="s">
        <v>305</v>
      </c>
      <c r="B118" s="78">
        <v>43</v>
      </c>
      <c r="C118" s="30">
        <f t="shared" si="3"/>
        <v>0</v>
      </c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6"/>
      <c r="Q118" s="76"/>
    </row>
    <row r="119" spans="1:17" s="33" customFormat="1" ht="26.25" hidden="1">
      <c r="A119" s="80" t="s">
        <v>306</v>
      </c>
      <c r="B119" s="78">
        <v>44</v>
      </c>
      <c r="C119" s="30">
        <f t="shared" si="3"/>
        <v>0</v>
      </c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6"/>
      <c r="Q119" s="76"/>
    </row>
    <row r="120" spans="1:17" s="33" customFormat="1" ht="26.25" hidden="1">
      <c r="A120" s="80" t="s">
        <v>307</v>
      </c>
      <c r="B120" s="78">
        <v>45</v>
      </c>
      <c r="C120" s="30">
        <f t="shared" si="3"/>
        <v>0</v>
      </c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6"/>
      <c r="Q120" s="76"/>
    </row>
    <row r="121" spans="1:17" s="33" customFormat="1" ht="64.5" hidden="1">
      <c r="A121" s="80" t="s">
        <v>308</v>
      </c>
      <c r="B121" s="78">
        <v>46</v>
      </c>
      <c r="C121" s="30">
        <f t="shared" si="3"/>
        <v>0</v>
      </c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6"/>
      <c r="Q121" s="76"/>
    </row>
    <row r="122" spans="16:17" s="33" customFormat="1" ht="15" hidden="1">
      <c r="P122" s="76"/>
      <c r="Q122" s="76"/>
    </row>
    <row r="123" spans="16:17" s="33" customFormat="1" ht="15" hidden="1">
      <c r="P123" s="76"/>
      <c r="Q123" s="76"/>
    </row>
    <row r="124" spans="16:17" s="33" customFormat="1" ht="15" hidden="1">
      <c r="P124" s="76"/>
      <c r="Q124" s="76"/>
    </row>
    <row r="125" spans="1:17" s="33" customFormat="1" ht="30.75" customHeight="1" hidden="1">
      <c r="A125" s="654" t="s">
        <v>309</v>
      </c>
      <c r="B125" s="654"/>
      <c r="C125" s="654"/>
      <c r="D125" s="654"/>
      <c r="E125" s="654"/>
      <c r="F125" s="654"/>
      <c r="G125" s="654"/>
      <c r="H125" s="654"/>
      <c r="I125" s="654"/>
      <c r="J125" s="654"/>
      <c r="K125" s="654"/>
      <c r="L125" s="654"/>
      <c r="M125" s="654"/>
      <c r="N125" s="654"/>
      <c r="O125" s="654"/>
      <c r="P125" s="76"/>
      <c r="Q125" s="76"/>
    </row>
    <row r="126" spans="16:17" s="33" customFormat="1" ht="15" hidden="1">
      <c r="P126" s="76"/>
      <c r="Q126" s="76"/>
    </row>
    <row r="127" spans="1:17" s="33" customFormat="1" ht="15" hidden="1">
      <c r="A127" s="651" t="s">
        <v>66</v>
      </c>
      <c r="B127" s="651" t="s">
        <v>310</v>
      </c>
      <c r="C127" s="652" t="s">
        <v>311</v>
      </c>
      <c r="D127" s="653" t="s">
        <v>227</v>
      </c>
      <c r="E127" s="653"/>
      <c r="F127" s="653"/>
      <c r="G127" s="653"/>
      <c r="H127" s="653"/>
      <c r="I127" s="653"/>
      <c r="J127" s="653"/>
      <c r="K127" s="653"/>
      <c r="L127" s="653"/>
      <c r="M127" s="653"/>
      <c r="N127" s="653"/>
      <c r="O127" s="653"/>
      <c r="P127" s="76"/>
      <c r="Q127" s="76"/>
    </row>
    <row r="128" spans="1:17" s="33" customFormat="1" ht="25.5" hidden="1">
      <c r="A128" s="651"/>
      <c r="B128" s="651"/>
      <c r="C128" s="652"/>
      <c r="D128" s="650" t="s">
        <v>263</v>
      </c>
      <c r="E128" s="73" t="s">
        <v>71</v>
      </c>
      <c r="F128" s="650" t="s">
        <v>264</v>
      </c>
      <c r="G128" s="650" t="s">
        <v>265</v>
      </c>
      <c r="H128" s="73" t="s">
        <v>71</v>
      </c>
      <c r="I128" s="650" t="s">
        <v>266</v>
      </c>
      <c r="J128" s="650" t="s">
        <v>267</v>
      </c>
      <c r="K128" s="650" t="s">
        <v>268</v>
      </c>
      <c r="L128" s="650" t="s">
        <v>269</v>
      </c>
      <c r="M128" s="650" t="s">
        <v>270</v>
      </c>
      <c r="N128" s="650" t="s">
        <v>271</v>
      </c>
      <c r="O128" s="650" t="s">
        <v>272</v>
      </c>
      <c r="P128" s="76"/>
      <c r="Q128" s="76"/>
    </row>
    <row r="129" spans="1:17" s="33" customFormat="1" ht="240" customHeight="1" hidden="1">
      <c r="A129" s="651"/>
      <c r="B129" s="651"/>
      <c r="C129" s="652"/>
      <c r="D129" s="650"/>
      <c r="E129" s="73" t="s">
        <v>273</v>
      </c>
      <c r="F129" s="650"/>
      <c r="G129" s="650"/>
      <c r="H129" s="73" t="s">
        <v>274</v>
      </c>
      <c r="I129" s="650"/>
      <c r="J129" s="650"/>
      <c r="K129" s="650"/>
      <c r="L129" s="650"/>
      <c r="M129" s="650"/>
      <c r="N129" s="650"/>
      <c r="O129" s="650"/>
      <c r="P129" s="76"/>
      <c r="Q129" s="76"/>
    </row>
    <row r="130" spans="1:17" s="33" customFormat="1" ht="15" hidden="1">
      <c r="A130" s="74">
        <v>1</v>
      </c>
      <c r="B130" s="74">
        <v>2</v>
      </c>
      <c r="C130" s="74">
        <v>3</v>
      </c>
      <c r="D130" s="74">
        <v>4</v>
      </c>
      <c r="E130" s="74">
        <v>5</v>
      </c>
      <c r="F130" s="74">
        <v>6</v>
      </c>
      <c r="G130" s="74">
        <v>7</v>
      </c>
      <c r="H130" s="74">
        <v>8</v>
      </c>
      <c r="I130" s="74">
        <v>9</v>
      </c>
      <c r="J130" s="74">
        <v>10</v>
      </c>
      <c r="K130" s="74">
        <v>11</v>
      </c>
      <c r="L130" s="74">
        <v>12</v>
      </c>
      <c r="M130" s="74">
        <v>13</v>
      </c>
      <c r="N130" s="75">
        <v>14</v>
      </c>
      <c r="O130" s="75">
        <v>15</v>
      </c>
      <c r="P130" s="76"/>
      <c r="Q130" s="76"/>
    </row>
    <row r="131" spans="1:17" s="33" customFormat="1" ht="15" hidden="1">
      <c r="A131" s="77" t="s">
        <v>232</v>
      </c>
      <c r="B131" s="78">
        <v>1</v>
      </c>
      <c r="C131" s="30">
        <f>D131+F131+G131+I131+J131+K131+L131+M131+N131+O131</f>
        <v>0</v>
      </c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6"/>
      <c r="Q131" s="76"/>
    </row>
    <row r="132" spans="1:17" s="33" customFormat="1" ht="26.25" hidden="1">
      <c r="A132" s="80" t="s">
        <v>275</v>
      </c>
      <c r="B132" s="78">
        <v>2</v>
      </c>
      <c r="C132" s="30">
        <f aca="true" t="shared" si="9" ref="C132:C153">D132+F132+G132+I132+J132+K132+L132+M132+N132+O132</f>
        <v>0</v>
      </c>
      <c r="D132" s="30">
        <f>SUM(D134:D136)</f>
        <v>0</v>
      </c>
      <c r="E132" s="30">
        <f aca="true" t="shared" si="10" ref="E132:O132">SUM(E134:E136)</f>
        <v>0</v>
      </c>
      <c r="F132" s="30">
        <f t="shared" si="10"/>
        <v>0</v>
      </c>
      <c r="G132" s="30">
        <f t="shared" si="10"/>
        <v>0</v>
      </c>
      <c r="H132" s="30">
        <f t="shared" si="10"/>
        <v>0</v>
      </c>
      <c r="I132" s="30">
        <f t="shared" si="10"/>
        <v>0</v>
      </c>
      <c r="J132" s="30">
        <f t="shared" si="10"/>
        <v>0</v>
      </c>
      <c r="K132" s="30">
        <f t="shared" si="10"/>
        <v>0</v>
      </c>
      <c r="L132" s="30">
        <f t="shared" si="10"/>
        <v>0</v>
      </c>
      <c r="M132" s="30">
        <f t="shared" si="10"/>
        <v>0</v>
      </c>
      <c r="N132" s="30">
        <f t="shared" si="10"/>
        <v>0</v>
      </c>
      <c r="O132" s="30">
        <f t="shared" si="10"/>
        <v>0</v>
      </c>
      <c r="P132" s="76"/>
      <c r="Q132" s="76"/>
    </row>
    <row r="133" spans="1:15" s="33" customFormat="1" ht="15" hidden="1">
      <c r="A133" s="77" t="s">
        <v>276</v>
      </c>
      <c r="B133" s="78"/>
      <c r="C133" s="31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</row>
    <row r="134" spans="1:15" s="33" customFormat="1" ht="15" hidden="1">
      <c r="A134" s="77" t="s">
        <v>277</v>
      </c>
      <c r="B134" s="78">
        <v>3</v>
      </c>
      <c r="C134" s="30">
        <f t="shared" si="9"/>
        <v>0</v>
      </c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</row>
    <row r="135" spans="1:15" s="33" customFormat="1" ht="15" hidden="1">
      <c r="A135" s="77" t="s">
        <v>278</v>
      </c>
      <c r="B135" s="78">
        <v>4</v>
      </c>
      <c r="C135" s="30">
        <f t="shared" si="9"/>
        <v>0</v>
      </c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</row>
    <row r="136" spans="1:15" s="33" customFormat="1" ht="15" hidden="1">
      <c r="A136" s="77" t="s">
        <v>279</v>
      </c>
      <c r="B136" s="78">
        <v>5</v>
      </c>
      <c r="C136" s="30">
        <f t="shared" si="9"/>
        <v>0</v>
      </c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</row>
    <row r="137" spans="1:15" s="33" customFormat="1" ht="15" hidden="1">
      <c r="A137" s="82" t="s">
        <v>260</v>
      </c>
      <c r="B137" s="78">
        <v>6</v>
      </c>
      <c r="C137" s="30">
        <f t="shared" si="9"/>
        <v>0</v>
      </c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</row>
    <row r="138" spans="1:15" s="33" customFormat="1" ht="26.25" hidden="1">
      <c r="A138" s="80" t="s">
        <v>312</v>
      </c>
      <c r="B138" s="78">
        <v>7</v>
      </c>
      <c r="C138" s="30">
        <f t="shared" si="9"/>
        <v>0</v>
      </c>
      <c r="D138" s="30">
        <f>SUM(D140:D147)</f>
        <v>0</v>
      </c>
      <c r="E138" s="30">
        <f aca="true" t="shared" si="11" ref="E138:O138">SUM(E140:E147)</f>
        <v>0</v>
      </c>
      <c r="F138" s="30">
        <f t="shared" si="11"/>
        <v>0</v>
      </c>
      <c r="G138" s="30">
        <f t="shared" si="11"/>
        <v>0</v>
      </c>
      <c r="H138" s="30">
        <f t="shared" si="11"/>
        <v>0</v>
      </c>
      <c r="I138" s="30">
        <f t="shared" si="11"/>
        <v>0</v>
      </c>
      <c r="J138" s="30">
        <f t="shared" si="11"/>
        <v>0</v>
      </c>
      <c r="K138" s="30">
        <f t="shared" si="11"/>
        <v>0</v>
      </c>
      <c r="L138" s="30">
        <f t="shared" si="11"/>
        <v>0</v>
      </c>
      <c r="M138" s="30">
        <f t="shared" si="11"/>
        <v>0</v>
      </c>
      <c r="N138" s="30">
        <f t="shared" si="11"/>
        <v>0</v>
      </c>
      <c r="O138" s="30">
        <f t="shared" si="11"/>
        <v>0</v>
      </c>
    </row>
    <row r="139" spans="1:15" s="33" customFormat="1" ht="15" hidden="1">
      <c r="A139" s="77" t="s">
        <v>276</v>
      </c>
      <c r="B139" s="78"/>
      <c r="C139" s="31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</row>
    <row r="140" spans="1:15" s="33" customFormat="1" ht="15" hidden="1">
      <c r="A140" s="77" t="s">
        <v>281</v>
      </c>
      <c r="B140" s="78">
        <v>8</v>
      </c>
      <c r="C140" s="30">
        <f t="shared" si="9"/>
        <v>0</v>
      </c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</row>
    <row r="141" spans="1:15" s="33" customFormat="1" ht="15" hidden="1">
      <c r="A141" s="81" t="s">
        <v>236</v>
      </c>
      <c r="B141" s="78">
        <v>9</v>
      </c>
      <c r="C141" s="30">
        <f t="shared" si="9"/>
        <v>0</v>
      </c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</row>
    <row r="142" spans="1:15" s="33" customFormat="1" ht="15" hidden="1">
      <c r="A142" s="81" t="s">
        <v>237</v>
      </c>
      <c r="B142" s="78">
        <v>10</v>
      </c>
      <c r="C142" s="30">
        <f t="shared" si="9"/>
        <v>0</v>
      </c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</row>
    <row r="143" spans="1:15" s="33" customFormat="1" ht="15" hidden="1">
      <c r="A143" s="81" t="s">
        <v>238</v>
      </c>
      <c r="B143" s="78">
        <v>11</v>
      </c>
      <c r="C143" s="30">
        <f t="shared" si="9"/>
        <v>0</v>
      </c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</row>
    <row r="144" spans="1:15" s="33" customFormat="1" ht="15" hidden="1">
      <c r="A144" s="81" t="s">
        <v>254</v>
      </c>
      <c r="B144" s="78">
        <v>12</v>
      </c>
      <c r="C144" s="30">
        <f t="shared" si="9"/>
        <v>0</v>
      </c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</row>
    <row r="145" spans="1:15" s="33" customFormat="1" ht="15" hidden="1">
      <c r="A145" s="77" t="s">
        <v>282</v>
      </c>
      <c r="B145" s="78">
        <v>13</v>
      </c>
      <c r="C145" s="30">
        <f t="shared" si="9"/>
        <v>0</v>
      </c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</row>
    <row r="146" spans="1:15" s="33" customFormat="1" ht="39" hidden="1">
      <c r="A146" s="80" t="s">
        <v>283</v>
      </c>
      <c r="B146" s="78">
        <v>14</v>
      </c>
      <c r="C146" s="30">
        <f t="shared" si="9"/>
        <v>0</v>
      </c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</row>
    <row r="147" spans="1:15" s="33" customFormat="1" ht="15" hidden="1">
      <c r="A147" s="77" t="s">
        <v>284</v>
      </c>
      <c r="B147" s="78">
        <v>15</v>
      </c>
      <c r="C147" s="30">
        <f t="shared" si="9"/>
        <v>0</v>
      </c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</row>
    <row r="148" spans="1:15" s="33" customFormat="1" ht="39" hidden="1">
      <c r="A148" s="80" t="s">
        <v>313</v>
      </c>
      <c r="B148" s="78">
        <v>16</v>
      </c>
      <c r="C148" s="30">
        <f t="shared" si="9"/>
        <v>0</v>
      </c>
      <c r="D148" s="30">
        <f>D150+D151</f>
        <v>0</v>
      </c>
      <c r="E148" s="30">
        <f aca="true" t="shared" si="12" ref="E148:O148">E150+E151</f>
        <v>0</v>
      </c>
      <c r="F148" s="30">
        <f t="shared" si="12"/>
        <v>0</v>
      </c>
      <c r="G148" s="30">
        <f t="shared" si="12"/>
        <v>0</v>
      </c>
      <c r="H148" s="30">
        <f t="shared" si="12"/>
        <v>0</v>
      </c>
      <c r="I148" s="30">
        <f t="shared" si="12"/>
        <v>0</v>
      </c>
      <c r="J148" s="30">
        <f t="shared" si="12"/>
        <v>0</v>
      </c>
      <c r="K148" s="30">
        <f t="shared" si="12"/>
        <v>0</v>
      </c>
      <c r="L148" s="30">
        <f t="shared" si="12"/>
        <v>0</v>
      </c>
      <c r="M148" s="30">
        <f t="shared" si="12"/>
        <v>0</v>
      </c>
      <c r="N148" s="30">
        <f t="shared" si="12"/>
        <v>0</v>
      </c>
      <c r="O148" s="30">
        <f t="shared" si="12"/>
        <v>0</v>
      </c>
    </row>
    <row r="149" spans="1:15" s="33" customFormat="1" ht="15" hidden="1">
      <c r="A149" s="77" t="s">
        <v>286</v>
      </c>
      <c r="B149" s="78"/>
      <c r="C149" s="31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</row>
    <row r="150" spans="1:15" s="33" customFormat="1" ht="15" hidden="1">
      <c r="A150" s="77" t="s">
        <v>256</v>
      </c>
      <c r="B150" s="78">
        <v>17</v>
      </c>
      <c r="C150" s="30">
        <f t="shared" si="9"/>
        <v>0</v>
      </c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</row>
    <row r="151" spans="1:15" s="33" customFormat="1" ht="15" hidden="1">
      <c r="A151" s="77" t="s">
        <v>314</v>
      </c>
      <c r="B151" s="78">
        <v>18</v>
      </c>
      <c r="C151" s="30">
        <f t="shared" si="9"/>
        <v>0</v>
      </c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</row>
    <row r="152" spans="1:15" s="33" customFormat="1" ht="26.25" hidden="1">
      <c r="A152" s="80" t="s">
        <v>315</v>
      </c>
      <c r="B152" s="78">
        <v>19</v>
      </c>
      <c r="C152" s="30">
        <f t="shared" si="9"/>
        <v>0</v>
      </c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</row>
    <row r="153" spans="1:15" s="33" customFormat="1" ht="26.25" hidden="1">
      <c r="A153" s="80" t="s">
        <v>316</v>
      </c>
      <c r="B153" s="78">
        <v>20</v>
      </c>
      <c r="C153" s="30">
        <f t="shared" si="9"/>
        <v>0</v>
      </c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</row>
    <row r="154" s="33" customFormat="1" ht="15" hidden="1"/>
    <row r="155" s="33" customFormat="1" ht="15" hidden="1"/>
    <row r="156" s="33" customFormat="1" ht="15" hidden="1"/>
    <row r="157" spans="1:15" s="33" customFormat="1" ht="62.25" customHeight="1" hidden="1">
      <c r="A157" s="665" t="s">
        <v>317</v>
      </c>
      <c r="B157" s="665"/>
      <c r="C157" s="665"/>
      <c r="D157" s="665"/>
      <c r="E157" s="665"/>
      <c r="F157" s="665"/>
      <c r="G157" s="665"/>
      <c r="H157" s="83"/>
      <c r="I157" s="83"/>
      <c r="J157" s="83"/>
      <c r="K157" s="83"/>
      <c r="L157" s="83"/>
      <c r="M157" s="83"/>
      <c r="N157" s="83"/>
      <c r="O157" s="83"/>
    </row>
    <row r="158" s="33" customFormat="1" ht="15" hidden="1"/>
    <row r="159" spans="1:7" s="33" customFormat="1" ht="18.75" customHeight="1" hidden="1">
      <c r="A159" s="650" t="s">
        <v>66</v>
      </c>
      <c r="B159" s="659" t="s">
        <v>225</v>
      </c>
      <c r="C159" s="660" t="s">
        <v>318</v>
      </c>
      <c r="D159" s="663" t="s">
        <v>71</v>
      </c>
      <c r="E159" s="650"/>
      <c r="F159" s="650"/>
      <c r="G159" s="650"/>
    </row>
    <row r="160" spans="1:7" s="33" customFormat="1" ht="15" hidden="1">
      <c r="A160" s="650"/>
      <c r="B160" s="659"/>
      <c r="C160" s="661"/>
      <c r="D160" s="663" t="s">
        <v>319</v>
      </c>
      <c r="E160" s="650" t="s">
        <v>320</v>
      </c>
      <c r="F160" s="650" t="s">
        <v>71</v>
      </c>
      <c r="G160" s="650"/>
    </row>
    <row r="161" spans="1:7" s="33" customFormat="1" ht="108.75" customHeight="1" hidden="1">
      <c r="A161" s="650"/>
      <c r="B161" s="659"/>
      <c r="C161" s="662"/>
      <c r="D161" s="663"/>
      <c r="E161" s="650"/>
      <c r="F161" s="84" t="s">
        <v>321</v>
      </c>
      <c r="G161" s="84" t="s">
        <v>231</v>
      </c>
    </row>
    <row r="162" spans="1:7" s="33" customFormat="1" ht="15" hidden="1">
      <c r="A162" s="84">
        <v>1</v>
      </c>
      <c r="B162" s="84">
        <v>2</v>
      </c>
      <c r="C162" s="85">
        <v>3</v>
      </c>
      <c r="D162" s="84">
        <v>4</v>
      </c>
      <c r="E162" s="84">
        <v>5</v>
      </c>
      <c r="F162" s="84">
        <v>6</v>
      </c>
      <c r="G162" s="84">
        <v>7</v>
      </c>
    </row>
    <row r="163" spans="1:7" s="33" customFormat="1" ht="15" hidden="1">
      <c r="A163" s="86" t="s">
        <v>232</v>
      </c>
      <c r="B163" s="87">
        <v>1</v>
      </c>
      <c r="C163" s="32">
        <f>D163+E163</f>
        <v>0</v>
      </c>
      <c r="D163" s="88"/>
      <c r="E163" s="32">
        <f>F163+G163</f>
        <v>0</v>
      </c>
      <c r="F163" s="88"/>
      <c r="G163" s="88"/>
    </row>
    <row r="164" spans="1:7" s="33" customFormat="1" ht="25.5" hidden="1">
      <c r="A164" s="86" t="s">
        <v>253</v>
      </c>
      <c r="B164" s="87">
        <v>2</v>
      </c>
      <c r="C164" s="32">
        <f aca="true" t="shared" si="13" ref="C164:C213">D164+E164</f>
        <v>0</v>
      </c>
      <c r="D164" s="88"/>
      <c r="E164" s="32">
        <f aca="true" t="shared" si="14" ref="E164:E173">F164+G164</f>
        <v>0</v>
      </c>
      <c r="F164" s="88"/>
      <c r="G164" s="88"/>
    </row>
    <row r="165" spans="1:7" s="33" customFormat="1" ht="15" hidden="1">
      <c r="A165" s="80" t="s">
        <v>234</v>
      </c>
      <c r="B165" s="87"/>
      <c r="C165" s="89"/>
      <c r="D165" s="88"/>
      <c r="E165" s="89"/>
      <c r="F165" s="88"/>
      <c r="G165" s="88"/>
    </row>
    <row r="166" spans="1:7" s="33" customFormat="1" ht="15" hidden="1">
      <c r="A166" s="81" t="s">
        <v>235</v>
      </c>
      <c r="B166" s="87">
        <v>3</v>
      </c>
      <c r="C166" s="32">
        <f t="shared" si="13"/>
        <v>0</v>
      </c>
      <c r="D166" s="88"/>
      <c r="E166" s="32">
        <f t="shared" si="14"/>
        <v>0</v>
      </c>
      <c r="F166" s="88"/>
      <c r="G166" s="88"/>
    </row>
    <row r="167" spans="1:7" s="33" customFormat="1" ht="15" hidden="1">
      <c r="A167" s="81" t="s">
        <v>236</v>
      </c>
      <c r="B167" s="87">
        <v>4</v>
      </c>
      <c r="C167" s="32">
        <f t="shared" si="13"/>
        <v>0</v>
      </c>
      <c r="D167" s="88"/>
      <c r="E167" s="32">
        <f t="shared" si="14"/>
        <v>0</v>
      </c>
      <c r="F167" s="88"/>
      <c r="G167" s="88"/>
    </row>
    <row r="168" spans="1:7" s="33" customFormat="1" ht="15" hidden="1">
      <c r="A168" s="81" t="s">
        <v>237</v>
      </c>
      <c r="B168" s="87">
        <v>5</v>
      </c>
      <c r="C168" s="32">
        <f t="shared" si="13"/>
        <v>0</v>
      </c>
      <c r="D168" s="88"/>
      <c r="E168" s="32">
        <f t="shared" si="14"/>
        <v>0</v>
      </c>
      <c r="F168" s="88"/>
      <c r="G168" s="88"/>
    </row>
    <row r="169" spans="1:7" s="33" customFormat="1" ht="15" hidden="1">
      <c r="A169" s="81" t="s">
        <v>238</v>
      </c>
      <c r="B169" s="87">
        <v>6</v>
      </c>
      <c r="C169" s="32">
        <f t="shared" si="13"/>
        <v>0</v>
      </c>
      <c r="D169" s="88"/>
      <c r="E169" s="32">
        <f t="shared" si="14"/>
        <v>0</v>
      </c>
      <c r="F169" s="88"/>
      <c r="G169" s="88"/>
    </row>
    <row r="170" spans="1:7" s="33" customFormat="1" ht="15" hidden="1">
      <c r="A170" s="81" t="s">
        <v>254</v>
      </c>
      <c r="B170" s="87">
        <v>7</v>
      </c>
      <c r="C170" s="32">
        <f t="shared" si="13"/>
        <v>0</v>
      </c>
      <c r="D170" s="88"/>
      <c r="E170" s="32">
        <f t="shared" si="14"/>
        <v>0</v>
      </c>
      <c r="F170" s="88"/>
      <c r="G170" s="88"/>
    </row>
    <row r="171" spans="1:7" s="33" customFormat="1" ht="15" hidden="1">
      <c r="A171" s="81" t="s">
        <v>240</v>
      </c>
      <c r="B171" s="87">
        <v>8</v>
      </c>
      <c r="C171" s="32">
        <f t="shared" si="13"/>
        <v>0</v>
      </c>
      <c r="D171" s="88"/>
      <c r="E171" s="32">
        <f t="shared" si="14"/>
        <v>0</v>
      </c>
      <c r="F171" s="88"/>
      <c r="G171" s="88"/>
    </row>
    <row r="172" spans="1:7" s="33" customFormat="1" ht="39" hidden="1">
      <c r="A172" s="81" t="s">
        <v>241</v>
      </c>
      <c r="B172" s="87">
        <v>9</v>
      </c>
      <c r="C172" s="32">
        <f t="shared" si="13"/>
        <v>0</v>
      </c>
      <c r="D172" s="88"/>
      <c r="E172" s="32">
        <f t="shared" si="14"/>
        <v>0</v>
      </c>
      <c r="F172" s="88"/>
      <c r="G172" s="88"/>
    </row>
    <row r="173" spans="1:7" s="33" customFormat="1" ht="15" hidden="1">
      <c r="A173" s="81" t="s">
        <v>242</v>
      </c>
      <c r="B173" s="87">
        <v>10</v>
      </c>
      <c r="C173" s="32">
        <f t="shared" si="13"/>
        <v>0</v>
      </c>
      <c r="D173" s="88"/>
      <c r="E173" s="32">
        <f t="shared" si="14"/>
        <v>0</v>
      </c>
      <c r="F173" s="88"/>
      <c r="G173" s="88"/>
    </row>
    <row r="174" spans="1:7" s="33" customFormat="1" ht="38.25" hidden="1">
      <c r="A174" s="90" t="s">
        <v>322</v>
      </c>
      <c r="B174" s="87">
        <v>11</v>
      </c>
      <c r="C174" s="32">
        <f t="shared" si="13"/>
        <v>0</v>
      </c>
      <c r="D174" s="32">
        <f>D175+D189</f>
        <v>0</v>
      </c>
      <c r="E174" s="32">
        <f>E175+E189</f>
        <v>0</v>
      </c>
      <c r="F174" s="32">
        <f>F175+F189</f>
        <v>0</v>
      </c>
      <c r="G174" s="32">
        <f>G175+G189</f>
        <v>0</v>
      </c>
    </row>
    <row r="175" spans="1:7" s="33" customFormat="1" ht="26.25" hidden="1">
      <c r="A175" s="80" t="s">
        <v>323</v>
      </c>
      <c r="B175" s="87">
        <v>12</v>
      </c>
      <c r="C175" s="32">
        <f t="shared" si="13"/>
        <v>0</v>
      </c>
      <c r="D175" s="91">
        <f>SUM(D177:D188)</f>
        <v>0</v>
      </c>
      <c r="E175" s="32">
        <f>SUM(E177:E188)</f>
        <v>0</v>
      </c>
      <c r="F175" s="91">
        <f>SUM(F177:F188)</f>
        <v>0</v>
      </c>
      <c r="G175" s="91">
        <f>SUM(G185:G188)</f>
        <v>0</v>
      </c>
    </row>
    <row r="176" spans="1:7" s="33" customFormat="1" ht="15" hidden="1">
      <c r="A176" s="80" t="s">
        <v>302</v>
      </c>
      <c r="B176" s="87"/>
      <c r="C176" s="89"/>
      <c r="D176" s="88"/>
      <c r="E176" s="89"/>
      <c r="F176" s="88"/>
      <c r="G176" s="88"/>
    </row>
    <row r="177" spans="1:7" s="33" customFormat="1" ht="15" hidden="1">
      <c r="A177" s="80" t="s">
        <v>324</v>
      </c>
      <c r="B177" s="87">
        <v>13</v>
      </c>
      <c r="C177" s="32">
        <f t="shared" si="13"/>
        <v>0</v>
      </c>
      <c r="D177" s="88"/>
      <c r="E177" s="32">
        <f>F177</f>
        <v>0</v>
      </c>
      <c r="F177" s="88"/>
      <c r="G177" s="87" t="s">
        <v>325</v>
      </c>
    </row>
    <row r="178" spans="1:7" s="33" customFormat="1" ht="15" hidden="1">
      <c r="A178" s="80" t="s">
        <v>326</v>
      </c>
      <c r="B178" s="87">
        <v>14</v>
      </c>
      <c r="C178" s="32">
        <f t="shared" si="13"/>
        <v>0</v>
      </c>
      <c r="D178" s="88"/>
      <c r="E178" s="32">
        <f aca="true" t="shared" si="15" ref="E178:E184">F178</f>
        <v>0</v>
      </c>
      <c r="F178" s="88"/>
      <c r="G178" s="87" t="s">
        <v>325</v>
      </c>
    </row>
    <row r="179" spans="1:7" s="33" customFormat="1" ht="15" hidden="1">
      <c r="A179" s="80" t="s">
        <v>327</v>
      </c>
      <c r="B179" s="87">
        <v>15</v>
      </c>
      <c r="C179" s="32">
        <f t="shared" si="13"/>
        <v>0</v>
      </c>
      <c r="D179" s="88"/>
      <c r="E179" s="32">
        <f t="shared" si="15"/>
        <v>0</v>
      </c>
      <c r="F179" s="88"/>
      <c r="G179" s="87" t="s">
        <v>325</v>
      </c>
    </row>
    <row r="180" spans="1:7" s="33" customFormat="1" ht="15" hidden="1">
      <c r="A180" s="80" t="s">
        <v>328</v>
      </c>
      <c r="B180" s="87">
        <v>16</v>
      </c>
      <c r="C180" s="32">
        <f t="shared" si="13"/>
        <v>0</v>
      </c>
      <c r="D180" s="88"/>
      <c r="E180" s="32">
        <f t="shared" si="15"/>
        <v>0</v>
      </c>
      <c r="F180" s="88"/>
      <c r="G180" s="87" t="s">
        <v>325</v>
      </c>
    </row>
    <row r="181" spans="1:7" s="33" customFormat="1" ht="15" hidden="1">
      <c r="A181" s="80" t="s">
        <v>329</v>
      </c>
      <c r="B181" s="87">
        <v>17</v>
      </c>
      <c r="C181" s="32">
        <f t="shared" si="13"/>
        <v>0</v>
      </c>
      <c r="D181" s="88"/>
      <c r="E181" s="32">
        <f t="shared" si="15"/>
        <v>0</v>
      </c>
      <c r="F181" s="88"/>
      <c r="G181" s="87" t="s">
        <v>325</v>
      </c>
    </row>
    <row r="182" spans="1:7" s="33" customFormat="1" ht="15" hidden="1">
      <c r="A182" s="80" t="s">
        <v>330</v>
      </c>
      <c r="B182" s="87">
        <v>18</v>
      </c>
      <c r="C182" s="32">
        <f t="shared" si="13"/>
        <v>0</v>
      </c>
      <c r="D182" s="88"/>
      <c r="E182" s="32">
        <f t="shared" si="15"/>
        <v>0</v>
      </c>
      <c r="F182" s="88"/>
      <c r="G182" s="87" t="s">
        <v>325</v>
      </c>
    </row>
    <row r="183" spans="1:7" s="33" customFormat="1" ht="15" hidden="1">
      <c r="A183" s="80" t="s">
        <v>331</v>
      </c>
      <c r="B183" s="87">
        <v>19</v>
      </c>
      <c r="C183" s="32">
        <f t="shared" si="13"/>
        <v>0</v>
      </c>
      <c r="D183" s="88"/>
      <c r="E183" s="32">
        <f t="shared" si="15"/>
        <v>0</v>
      </c>
      <c r="F183" s="88"/>
      <c r="G183" s="87" t="s">
        <v>325</v>
      </c>
    </row>
    <row r="184" spans="1:7" s="33" customFormat="1" ht="15" hidden="1">
      <c r="A184" s="80" t="s">
        <v>332</v>
      </c>
      <c r="B184" s="87">
        <v>20</v>
      </c>
      <c r="C184" s="32">
        <f t="shared" si="13"/>
        <v>0</v>
      </c>
      <c r="D184" s="88"/>
      <c r="E184" s="32">
        <f t="shared" si="15"/>
        <v>0</v>
      </c>
      <c r="F184" s="88"/>
      <c r="G184" s="87" t="s">
        <v>325</v>
      </c>
    </row>
    <row r="185" spans="1:7" s="33" customFormat="1" ht="15" hidden="1">
      <c r="A185" s="80" t="s">
        <v>333</v>
      </c>
      <c r="B185" s="87">
        <v>21</v>
      </c>
      <c r="C185" s="32">
        <f t="shared" si="13"/>
        <v>0</v>
      </c>
      <c r="D185" s="88"/>
      <c r="E185" s="32">
        <f>F185+G185</f>
        <v>0</v>
      </c>
      <c r="F185" s="88"/>
      <c r="G185" s="88"/>
    </row>
    <row r="186" spans="1:7" s="33" customFormat="1" ht="15" hidden="1">
      <c r="A186" s="80" t="s">
        <v>334</v>
      </c>
      <c r="B186" s="87">
        <v>22</v>
      </c>
      <c r="C186" s="32">
        <f t="shared" si="13"/>
        <v>0</v>
      </c>
      <c r="D186" s="88"/>
      <c r="E186" s="32">
        <f>F186+G186</f>
        <v>0</v>
      </c>
      <c r="F186" s="88"/>
      <c r="G186" s="88"/>
    </row>
    <row r="187" spans="1:7" s="33" customFormat="1" ht="15" hidden="1">
      <c r="A187" s="80" t="s">
        <v>335</v>
      </c>
      <c r="B187" s="87">
        <v>23</v>
      </c>
      <c r="C187" s="32">
        <f t="shared" si="13"/>
        <v>0</v>
      </c>
      <c r="D187" s="88"/>
      <c r="E187" s="32">
        <f>F187+G187</f>
        <v>0</v>
      </c>
      <c r="F187" s="88"/>
      <c r="G187" s="88"/>
    </row>
    <row r="188" spans="1:7" s="33" customFormat="1" ht="15" hidden="1">
      <c r="A188" s="80" t="s">
        <v>336</v>
      </c>
      <c r="B188" s="87">
        <v>24</v>
      </c>
      <c r="C188" s="32">
        <f t="shared" si="13"/>
        <v>0</v>
      </c>
      <c r="D188" s="88"/>
      <c r="E188" s="32">
        <f>F188+G188</f>
        <v>0</v>
      </c>
      <c r="F188" s="88"/>
      <c r="G188" s="88"/>
    </row>
    <row r="189" spans="1:7" s="33" customFormat="1" ht="15" hidden="1">
      <c r="A189" s="80" t="s">
        <v>337</v>
      </c>
      <c r="B189" s="87">
        <v>25</v>
      </c>
      <c r="C189" s="32">
        <f t="shared" si="13"/>
        <v>0</v>
      </c>
      <c r="D189" s="32">
        <f>SUM(D191:D202)</f>
        <v>0</v>
      </c>
      <c r="E189" s="32">
        <f>SUM(E191:E202)</f>
        <v>0</v>
      </c>
      <c r="F189" s="32">
        <f>SUM(F191:F202)</f>
        <v>0</v>
      </c>
      <c r="G189" s="32">
        <f>SUM(G191:G202)</f>
        <v>0</v>
      </c>
    </row>
    <row r="190" spans="1:7" s="33" customFormat="1" ht="15" hidden="1">
      <c r="A190" s="80" t="s">
        <v>302</v>
      </c>
      <c r="B190" s="87"/>
      <c r="C190" s="89"/>
      <c r="D190" s="88"/>
      <c r="E190" s="89"/>
      <c r="F190" s="88"/>
      <c r="G190" s="88"/>
    </row>
    <row r="191" spans="1:7" s="33" customFormat="1" ht="15" hidden="1">
      <c r="A191" s="80" t="s">
        <v>338</v>
      </c>
      <c r="B191" s="87">
        <v>26</v>
      </c>
      <c r="C191" s="32">
        <f t="shared" si="13"/>
        <v>0</v>
      </c>
      <c r="D191" s="88"/>
      <c r="E191" s="32">
        <f>F191</f>
        <v>0</v>
      </c>
      <c r="F191" s="88"/>
      <c r="G191" s="87" t="s">
        <v>325</v>
      </c>
    </row>
    <row r="192" spans="1:7" s="33" customFormat="1" ht="15" hidden="1">
      <c r="A192" s="80" t="s">
        <v>326</v>
      </c>
      <c r="B192" s="87">
        <v>27</v>
      </c>
      <c r="C192" s="32">
        <f t="shared" si="13"/>
        <v>0</v>
      </c>
      <c r="D192" s="88"/>
      <c r="E192" s="32">
        <f aca="true" t="shared" si="16" ref="E192:E198">F192</f>
        <v>0</v>
      </c>
      <c r="F192" s="88"/>
      <c r="G192" s="87" t="s">
        <v>325</v>
      </c>
    </row>
    <row r="193" spans="1:7" s="33" customFormat="1" ht="15" hidden="1">
      <c r="A193" s="80" t="s">
        <v>327</v>
      </c>
      <c r="B193" s="87">
        <v>28</v>
      </c>
      <c r="C193" s="32">
        <f t="shared" si="13"/>
        <v>0</v>
      </c>
      <c r="D193" s="88"/>
      <c r="E193" s="32">
        <f t="shared" si="16"/>
        <v>0</v>
      </c>
      <c r="F193" s="88"/>
      <c r="G193" s="87" t="s">
        <v>325</v>
      </c>
    </row>
    <row r="194" spans="1:7" s="33" customFormat="1" ht="15" hidden="1">
      <c r="A194" s="80" t="s">
        <v>328</v>
      </c>
      <c r="B194" s="87">
        <v>29</v>
      </c>
      <c r="C194" s="32">
        <f t="shared" si="13"/>
        <v>0</v>
      </c>
      <c r="D194" s="88"/>
      <c r="E194" s="32">
        <f t="shared" si="16"/>
        <v>0</v>
      </c>
      <c r="F194" s="88"/>
      <c r="G194" s="87" t="s">
        <v>325</v>
      </c>
    </row>
    <row r="195" spans="1:7" s="33" customFormat="1" ht="15" hidden="1">
      <c r="A195" s="80" t="s">
        <v>329</v>
      </c>
      <c r="B195" s="87">
        <v>30</v>
      </c>
      <c r="C195" s="32">
        <f t="shared" si="13"/>
        <v>0</v>
      </c>
      <c r="D195" s="88"/>
      <c r="E195" s="32">
        <f t="shared" si="16"/>
        <v>0</v>
      </c>
      <c r="F195" s="88"/>
      <c r="G195" s="87" t="s">
        <v>325</v>
      </c>
    </row>
    <row r="196" spans="1:7" s="33" customFormat="1" ht="15" hidden="1">
      <c r="A196" s="80" t="s">
        <v>330</v>
      </c>
      <c r="B196" s="87">
        <v>31</v>
      </c>
      <c r="C196" s="32">
        <f t="shared" si="13"/>
        <v>0</v>
      </c>
      <c r="D196" s="88"/>
      <c r="E196" s="32">
        <f t="shared" si="16"/>
        <v>0</v>
      </c>
      <c r="F196" s="88"/>
      <c r="G196" s="87" t="s">
        <v>325</v>
      </c>
    </row>
    <row r="197" spans="1:7" s="33" customFormat="1" ht="15" hidden="1">
      <c r="A197" s="80" t="s">
        <v>331</v>
      </c>
      <c r="B197" s="87">
        <v>32</v>
      </c>
      <c r="C197" s="32">
        <f t="shared" si="13"/>
        <v>0</v>
      </c>
      <c r="D197" s="88"/>
      <c r="E197" s="32">
        <f t="shared" si="16"/>
        <v>0</v>
      </c>
      <c r="F197" s="88"/>
      <c r="G197" s="87" t="s">
        <v>325</v>
      </c>
    </row>
    <row r="198" spans="1:7" s="33" customFormat="1" ht="15" hidden="1">
      <c r="A198" s="80" t="s">
        <v>332</v>
      </c>
      <c r="B198" s="87">
        <v>33</v>
      </c>
      <c r="C198" s="32">
        <f t="shared" si="13"/>
        <v>0</v>
      </c>
      <c r="D198" s="88"/>
      <c r="E198" s="32">
        <f t="shared" si="16"/>
        <v>0</v>
      </c>
      <c r="F198" s="88"/>
      <c r="G198" s="87" t="s">
        <v>325</v>
      </c>
    </row>
    <row r="199" spans="1:7" s="33" customFormat="1" ht="15" hidden="1">
      <c r="A199" s="80" t="s">
        <v>333</v>
      </c>
      <c r="B199" s="87">
        <v>34</v>
      </c>
      <c r="C199" s="32">
        <f t="shared" si="13"/>
        <v>0</v>
      </c>
      <c r="D199" s="88"/>
      <c r="E199" s="32">
        <f aca="true" t="shared" si="17" ref="E199:E207">F199+G199</f>
        <v>0</v>
      </c>
      <c r="F199" s="88"/>
      <c r="G199" s="88"/>
    </row>
    <row r="200" spans="1:7" s="33" customFormat="1" ht="15" hidden="1">
      <c r="A200" s="80" t="s">
        <v>334</v>
      </c>
      <c r="B200" s="87">
        <v>35</v>
      </c>
      <c r="C200" s="32">
        <f t="shared" si="13"/>
        <v>0</v>
      </c>
      <c r="D200" s="88"/>
      <c r="E200" s="32">
        <f t="shared" si="17"/>
        <v>0</v>
      </c>
      <c r="F200" s="88"/>
      <c r="G200" s="88"/>
    </row>
    <row r="201" spans="1:7" s="33" customFormat="1" ht="15" hidden="1">
      <c r="A201" s="80" t="s">
        <v>335</v>
      </c>
      <c r="B201" s="87">
        <v>36</v>
      </c>
      <c r="C201" s="32">
        <f t="shared" si="13"/>
        <v>0</v>
      </c>
      <c r="D201" s="88"/>
      <c r="E201" s="32">
        <f t="shared" si="17"/>
        <v>0</v>
      </c>
      <c r="F201" s="88"/>
      <c r="G201" s="88"/>
    </row>
    <row r="202" spans="1:7" s="33" customFormat="1" ht="15" hidden="1">
      <c r="A202" s="80" t="s">
        <v>336</v>
      </c>
      <c r="B202" s="87">
        <v>37</v>
      </c>
      <c r="C202" s="32">
        <f t="shared" si="13"/>
        <v>0</v>
      </c>
      <c r="D202" s="88"/>
      <c r="E202" s="32">
        <f t="shared" si="17"/>
        <v>0</v>
      </c>
      <c r="F202" s="88"/>
      <c r="G202" s="88"/>
    </row>
    <row r="203" spans="1:7" s="33" customFormat="1" ht="25.5" hidden="1">
      <c r="A203" s="73" t="s">
        <v>339</v>
      </c>
      <c r="B203" s="87">
        <v>38</v>
      </c>
      <c r="C203" s="32">
        <f t="shared" si="13"/>
        <v>0</v>
      </c>
      <c r="D203" s="88"/>
      <c r="E203" s="32">
        <f t="shared" si="17"/>
        <v>0</v>
      </c>
      <c r="F203" s="88"/>
      <c r="G203" s="88"/>
    </row>
    <row r="204" spans="1:7" s="33" customFormat="1" ht="25.5" hidden="1">
      <c r="A204" s="73" t="s">
        <v>340</v>
      </c>
      <c r="B204" s="87">
        <v>39</v>
      </c>
      <c r="C204" s="32">
        <f t="shared" si="13"/>
        <v>0</v>
      </c>
      <c r="D204" s="88"/>
      <c r="E204" s="32">
        <f t="shared" si="17"/>
        <v>0</v>
      </c>
      <c r="F204" s="88"/>
      <c r="G204" s="88"/>
    </row>
    <row r="205" spans="1:7" s="33" customFormat="1" ht="25.5" hidden="1">
      <c r="A205" s="73" t="s">
        <v>249</v>
      </c>
      <c r="B205" s="87">
        <v>40</v>
      </c>
      <c r="C205" s="32">
        <f t="shared" si="13"/>
        <v>0</v>
      </c>
      <c r="D205" s="88"/>
      <c r="E205" s="32">
        <f t="shared" si="17"/>
        <v>0</v>
      </c>
      <c r="F205" s="88"/>
      <c r="G205" s="88"/>
    </row>
    <row r="206" spans="1:7" s="33" customFormat="1" ht="26.25" hidden="1">
      <c r="A206" s="80" t="s">
        <v>250</v>
      </c>
      <c r="B206" s="87">
        <v>41</v>
      </c>
      <c r="C206" s="32">
        <f t="shared" si="13"/>
        <v>0</v>
      </c>
      <c r="D206" s="88"/>
      <c r="E206" s="32">
        <f t="shared" si="17"/>
        <v>0</v>
      </c>
      <c r="F206" s="88"/>
      <c r="G206" s="88"/>
    </row>
    <row r="207" spans="1:7" s="33" customFormat="1" ht="26.25" hidden="1">
      <c r="A207" s="80" t="s">
        <v>341</v>
      </c>
      <c r="B207" s="87">
        <v>42</v>
      </c>
      <c r="C207" s="32">
        <f t="shared" si="13"/>
        <v>0</v>
      </c>
      <c r="D207" s="88"/>
      <c r="E207" s="32">
        <f t="shared" si="17"/>
        <v>0</v>
      </c>
      <c r="F207" s="88"/>
      <c r="G207" s="88"/>
    </row>
    <row r="208" spans="1:7" s="33" customFormat="1" ht="26.25" hidden="1">
      <c r="A208" s="80" t="s">
        <v>342</v>
      </c>
      <c r="B208" s="87">
        <v>43</v>
      </c>
      <c r="C208" s="32">
        <f t="shared" si="13"/>
        <v>0</v>
      </c>
      <c r="D208" s="32">
        <f>SUM(D210:D213)</f>
        <v>0</v>
      </c>
      <c r="E208" s="32">
        <f>SUM(E210:E213)</f>
        <v>0</v>
      </c>
      <c r="F208" s="32">
        <f>SUM(F210:F213)</f>
        <v>0</v>
      </c>
      <c r="G208" s="32">
        <f>SUM(G210:G213)</f>
        <v>0</v>
      </c>
    </row>
    <row r="209" spans="1:7" s="33" customFormat="1" ht="15" hidden="1">
      <c r="A209" s="80" t="s">
        <v>234</v>
      </c>
      <c r="B209" s="87"/>
      <c r="C209" s="89"/>
      <c r="D209" s="88"/>
      <c r="E209" s="91"/>
      <c r="F209" s="88"/>
      <c r="G209" s="88"/>
    </row>
    <row r="210" spans="1:7" s="33" customFormat="1" ht="15" hidden="1">
      <c r="A210" s="81" t="s">
        <v>277</v>
      </c>
      <c r="B210" s="87">
        <v>44</v>
      </c>
      <c r="C210" s="32">
        <f t="shared" si="13"/>
        <v>0</v>
      </c>
      <c r="D210" s="88"/>
      <c r="E210" s="32">
        <f>F210+G210</f>
        <v>0</v>
      </c>
      <c r="F210" s="88"/>
      <c r="G210" s="88"/>
    </row>
    <row r="211" spans="1:7" s="33" customFormat="1" ht="15" hidden="1">
      <c r="A211" s="81" t="s">
        <v>278</v>
      </c>
      <c r="B211" s="87">
        <v>45</v>
      </c>
      <c r="C211" s="32">
        <f t="shared" si="13"/>
        <v>0</v>
      </c>
      <c r="D211" s="88"/>
      <c r="E211" s="32">
        <f>F211+G211</f>
        <v>0</v>
      </c>
      <c r="F211" s="88"/>
      <c r="G211" s="88"/>
    </row>
    <row r="212" spans="1:7" s="33" customFormat="1" ht="15" hidden="1">
      <c r="A212" s="81" t="s">
        <v>343</v>
      </c>
      <c r="B212" s="87">
        <v>46</v>
      </c>
      <c r="C212" s="32">
        <f t="shared" si="13"/>
        <v>0</v>
      </c>
      <c r="D212" s="88"/>
      <c r="E212" s="32">
        <f>F212+G212</f>
        <v>0</v>
      </c>
      <c r="F212" s="88"/>
      <c r="G212" s="88"/>
    </row>
    <row r="213" spans="1:7" s="33" customFormat="1" ht="15" hidden="1">
      <c r="A213" s="81" t="s">
        <v>279</v>
      </c>
      <c r="B213" s="87">
        <v>47</v>
      </c>
      <c r="C213" s="32">
        <f t="shared" si="13"/>
        <v>0</v>
      </c>
      <c r="D213" s="88"/>
      <c r="E213" s="32">
        <f>F213+G213</f>
        <v>0</v>
      </c>
      <c r="F213" s="88"/>
      <c r="G213" s="88"/>
    </row>
    <row r="214" s="33" customFormat="1" ht="15.75">
      <c r="A214" s="92"/>
    </row>
    <row r="215" s="33" customFormat="1" ht="15"/>
    <row r="216" spans="1:7" s="33" customFormat="1" ht="57" customHeight="1" hidden="1">
      <c r="A216" s="666" t="s">
        <v>344</v>
      </c>
      <c r="B216" s="666"/>
      <c r="C216" s="666"/>
      <c r="D216" s="666"/>
      <c r="E216" s="666"/>
      <c r="F216" s="666"/>
      <c r="G216" s="666"/>
    </row>
    <row r="217" s="33" customFormat="1" ht="15" hidden="1"/>
    <row r="218" spans="1:7" s="33" customFormat="1" ht="21" customHeight="1" hidden="1">
      <c r="A218" s="650" t="s">
        <v>66</v>
      </c>
      <c r="B218" s="659" t="s">
        <v>225</v>
      </c>
      <c r="C218" s="660" t="s">
        <v>318</v>
      </c>
      <c r="D218" s="663" t="s">
        <v>71</v>
      </c>
      <c r="E218" s="650"/>
      <c r="F218" s="650"/>
      <c r="G218" s="650"/>
    </row>
    <row r="219" spans="1:7" s="33" customFormat="1" ht="15" hidden="1">
      <c r="A219" s="650"/>
      <c r="B219" s="659"/>
      <c r="C219" s="661"/>
      <c r="D219" s="663" t="s">
        <v>319</v>
      </c>
      <c r="E219" s="650" t="s">
        <v>320</v>
      </c>
      <c r="F219" s="650" t="s">
        <v>71</v>
      </c>
      <c r="G219" s="650"/>
    </row>
    <row r="220" spans="1:7" s="33" customFormat="1" ht="105.75" customHeight="1" hidden="1">
      <c r="A220" s="650"/>
      <c r="B220" s="659"/>
      <c r="C220" s="662"/>
      <c r="D220" s="663"/>
      <c r="E220" s="650"/>
      <c r="F220" s="84" t="s">
        <v>321</v>
      </c>
      <c r="G220" s="84" t="s">
        <v>231</v>
      </c>
    </row>
    <row r="221" spans="1:7" s="33" customFormat="1" ht="15" hidden="1">
      <c r="A221" s="84">
        <v>1</v>
      </c>
      <c r="B221" s="84">
        <v>2</v>
      </c>
      <c r="C221" s="85">
        <v>3</v>
      </c>
      <c r="D221" s="84">
        <v>4</v>
      </c>
      <c r="E221" s="84">
        <v>5</v>
      </c>
      <c r="F221" s="84">
        <v>6</v>
      </c>
      <c r="G221" s="84">
        <v>7</v>
      </c>
    </row>
    <row r="222" spans="1:7" s="33" customFormat="1" ht="15" hidden="1">
      <c r="A222" s="93" t="s">
        <v>232</v>
      </c>
      <c r="B222" s="78">
        <v>1</v>
      </c>
      <c r="C222" s="30">
        <f>D222+E222</f>
        <v>0</v>
      </c>
      <c r="D222" s="79"/>
      <c r="E222" s="32">
        <f aca="true" t="shared" si="18" ref="E222:E242">F222+G222</f>
        <v>0</v>
      </c>
      <c r="F222" s="79"/>
      <c r="G222" s="79"/>
    </row>
    <row r="223" spans="1:7" s="33" customFormat="1" ht="30" hidden="1">
      <c r="A223" s="93" t="s">
        <v>345</v>
      </c>
      <c r="B223" s="78">
        <v>2</v>
      </c>
      <c r="C223" s="30">
        <f aca="true" t="shared" si="19" ref="C223:C242">D223+E223</f>
        <v>99733</v>
      </c>
      <c r="D223" s="30">
        <f>SUM(D225:D232)</f>
        <v>99733</v>
      </c>
      <c r="E223" s="32">
        <f t="shared" si="18"/>
        <v>0</v>
      </c>
      <c r="F223" s="30">
        <f>SUM(F225:F232)</f>
        <v>0</v>
      </c>
      <c r="G223" s="30">
        <f>SUM(G225:G232)</f>
        <v>0</v>
      </c>
    </row>
    <row r="224" spans="1:7" s="33" customFormat="1" ht="15" hidden="1">
      <c r="A224" s="93" t="s">
        <v>346</v>
      </c>
      <c r="B224" s="78"/>
      <c r="C224" s="31"/>
      <c r="D224" s="79"/>
      <c r="E224" s="89"/>
      <c r="F224" s="79"/>
      <c r="G224" s="79"/>
    </row>
    <row r="225" spans="1:7" s="33" customFormat="1" ht="15" hidden="1">
      <c r="A225" s="93" t="s">
        <v>235</v>
      </c>
      <c r="B225" s="78">
        <v>3</v>
      </c>
      <c r="C225" s="30">
        <f t="shared" si="19"/>
        <v>49953</v>
      </c>
      <c r="D225" s="34">
        <f>'о деятельности'!C15</f>
        <v>49953</v>
      </c>
      <c r="E225" s="32">
        <f t="shared" si="18"/>
        <v>0</v>
      </c>
      <c r="F225" s="79"/>
      <c r="G225" s="79"/>
    </row>
    <row r="226" spans="1:7" s="33" customFormat="1" ht="15" hidden="1">
      <c r="A226" s="93" t="s">
        <v>236</v>
      </c>
      <c r="B226" s="78">
        <v>4</v>
      </c>
      <c r="C226" s="30">
        <f t="shared" si="19"/>
        <v>15961</v>
      </c>
      <c r="D226" s="34">
        <f>'о деятельности'!C16</f>
        <v>15961</v>
      </c>
      <c r="E226" s="32">
        <f t="shared" si="18"/>
        <v>0</v>
      </c>
      <c r="F226" s="79"/>
      <c r="G226" s="79"/>
    </row>
    <row r="227" spans="1:7" s="33" customFormat="1" ht="15" hidden="1">
      <c r="A227" s="93" t="s">
        <v>237</v>
      </c>
      <c r="B227" s="78">
        <v>5</v>
      </c>
      <c r="C227" s="30">
        <f t="shared" si="19"/>
        <v>33758</v>
      </c>
      <c r="D227" s="34">
        <f>'о деятельности'!C17</f>
        <v>33758</v>
      </c>
      <c r="E227" s="32">
        <f t="shared" si="18"/>
        <v>0</v>
      </c>
      <c r="F227" s="79"/>
      <c r="G227" s="79"/>
    </row>
    <row r="228" spans="1:7" s="33" customFormat="1" ht="15" hidden="1">
      <c r="A228" s="93" t="s">
        <v>238</v>
      </c>
      <c r="B228" s="78">
        <v>6</v>
      </c>
      <c r="C228" s="30">
        <f t="shared" si="19"/>
        <v>0</v>
      </c>
      <c r="D228" s="34">
        <f>'о деятельности'!C18</f>
        <v>0</v>
      </c>
      <c r="E228" s="32">
        <f t="shared" si="18"/>
        <v>0</v>
      </c>
      <c r="F228" s="79"/>
      <c r="G228" s="79"/>
    </row>
    <row r="229" spans="1:7" s="33" customFormat="1" ht="15" hidden="1">
      <c r="A229" s="93" t="s">
        <v>254</v>
      </c>
      <c r="B229" s="78">
        <v>7</v>
      </c>
      <c r="C229" s="30">
        <f t="shared" si="19"/>
        <v>0</v>
      </c>
      <c r="D229" s="34">
        <f>'о деятельности'!C19</f>
        <v>0</v>
      </c>
      <c r="E229" s="32">
        <f t="shared" si="18"/>
        <v>0</v>
      </c>
      <c r="F229" s="79"/>
      <c r="G229" s="79"/>
    </row>
    <row r="230" spans="1:7" s="33" customFormat="1" ht="15" hidden="1">
      <c r="A230" s="93" t="s">
        <v>240</v>
      </c>
      <c r="B230" s="78">
        <v>8</v>
      </c>
      <c r="C230" s="30">
        <f t="shared" si="19"/>
        <v>60</v>
      </c>
      <c r="D230" s="34">
        <f>'о деятельности'!C20</f>
        <v>60</v>
      </c>
      <c r="E230" s="32">
        <f t="shared" si="18"/>
        <v>0</v>
      </c>
      <c r="F230" s="79"/>
      <c r="G230" s="79"/>
    </row>
    <row r="231" spans="1:7" s="33" customFormat="1" ht="45" hidden="1">
      <c r="A231" s="93" t="s">
        <v>241</v>
      </c>
      <c r="B231" s="78">
        <v>9</v>
      </c>
      <c r="C231" s="30">
        <f t="shared" si="19"/>
        <v>1</v>
      </c>
      <c r="D231" s="34">
        <f>'о деятельности'!C21</f>
        <v>1</v>
      </c>
      <c r="E231" s="32">
        <f t="shared" si="18"/>
        <v>0</v>
      </c>
      <c r="F231" s="79"/>
      <c r="G231" s="79"/>
    </row>
    <row r="232" spans="1:7" s="33" customFormat="1" ht="15" hidden="1">
      <c r="A232" s="93" t="s">
        <v>242</v>
      </c>
      <c r="B232" s="78">
        <v>10</v>
      </c>
      <c r="C232" s="30">
        <f t="shared" si="19"/>
        <v>0</v>
      </c>
      <c r="D232" s="34">
        <f>'о деятельности'!C22</f>
        <v>0</v>
      </c>
      <c r="E232" s="32">
        <f t="shared" si="18"/>
        <v>0</v>
      </c>
      <c r="F232" s="79"/>
      <c r="G232" s="79"/>
    </row>
    <row r="233" spans="1:7" s="33" customFormat="1" ht="45" hidden="1">
      <c r="A233" s="93" t="s">
        <v>347</v>
      </c>
      <c r="B233" s="78">
        <v>11</v>
      </c>
      <c r="C233" s="30">
        <f t="shared" si="19"/>
        <v>0</v>
      </c>
      <c r="D233" s="30">
        <f>D235+D236</f>
        <v>0</v>
      </c>
      <c r="E233" s="32">
        <f t="shared" si="18"/>
        <v>0</v>
      </c>
      <c r="F233" s="30">
        <f>F235+F236</f>
        <v>0</v>
      </c>
      <c r="G233" s="30">
        <f>G235+G236</f>
        <v>0</v>
      </c>
    </row>
    <row r="234" spans="1:7" s="33" customFormat="1" ht="15" hidden="1">
      <c r="A234" s="93" t="s">
        <v>227</v>
      </c>
      <c r="B234" s="78"/>
      <c r="C234" s="30"/>
      <c r="D234" s="79"/>
      <c r="E234" s="89"/>
      <c r="F234" s="79"/>
      <c r="G234" s="79"/>
    </row>
    <row r="235" spans="1:7" s="33" customFormat="1" ht="15" hidden="1">
      <c r="A235" s="93" t="s">
        <v>348</v>
      </c>
      <c r="B235" s="78">
        <v>12</v>
      </c>
      <c r="C235" s="30">
        <f t="shared" si="19"/>
        <v>0</v>
      </c>
      <c r="D235" s="79"/>
      <c r="E235" s="32">
        <f t="shared" si="18"/>
        <v>0</v>
      </c>
      <c r="F235" s="79"/>
      <c r="G235" s="79"/>
    </row>
    <row r="236" spans="1:7" s="33" customFormat="1" ht="15" hidden="1">
      <c r="A236" s="93" t="s">
        <v>314</v>
      </c>
      <c r="B236" s="78">
        <v>13</v>
      </c>
      <c r="C236" s="30">
        <f t="shared" si="19"/>
        <v>0</v>
      </c>
      <c r="D236" s="79"/>
      <c r="E236" s="32">
        <f t="shared" si="18"/>
        <v>0</v>
      </c>
      <c r="F236" s="79"/>
      <c r="G236" s="79"/>
    </row>
    <row r="237" spans="1:7" s="33" customFormat="1" ht="30" hidden="1">
      <c r="A237" s="93" t="s">
        <v>349</v>
      </c>
      <c r="B237" s="78">
        <v>14</v>
      </c>
      <c r="C237" s="30">
        <f t="shared" si="19"/>
        <v>0</v>
      </c>
      <c r="D237" s="30">
        <f>SUM(D239:D242)</f>
        <v>0</v>
      </c>
      <c r="E237" s="32">
        <f t="shared" si="18"/>
        <v>0</v>
      </c>
      <c r="F237" s="30">
        <f>SUM(F239:F242)</f>
        <v>0</v>
      </c>
      <c r="G237" s="30">
        <f>SUM(G239:G242)</f>
        <v>0</v>
      </c>
    </row>
    <row r="238" spans="1:7" s="33" customFormat="1" ht="15" hidden="1">
      <c r="A238" s="93" t="s">
        <v>346</v>
      </c>
      <c r="B238" s="78"/>
      <c r="C238" s="31"/>
      <c r="D238" s="79"/>
      <c r="E238" s="89"/>
      <c r="F238" s="79"/>
      <c r="G238" s="79"/>
    </row>
    <row r="239" spans="1:7" s="33" customFormat="1" ht="15" hidden="1">
      <c r="A239" s="93" t="s">
        <v>277</v>
      </c>
      <c r="B239" s="78">
        <v>15</v>
      </c>
      <c r="C239" s="30">
        <f t="shared" si="19"/>
        <v>0</v>
      </c>
      <c r="D239" s="79"/>
      <c r="E239" s="32">
        <f t="shared" si="18"/>
        <v>0</v>
      </c>
      <c r="F239" s="79"/>
      <c r="G239" s="79"/>
    </row>
    <row r="240" spans="1:7" s="33" customFormat="1" ht="15" hidden="1">
      <c r="A240" s="93" t="s">
        <v>278</v>
      </c>
      <c r="B240" s="78">
        <v>16</v>
      </c>
      <c r="C240" s="30">
        <f t="shared" si="19"/>
        <v>0</v>
      </c>
      <c r="D240" s="79"/>
      <c r="E240" s="32">
        <f t="shared" si="18"/>
        <v>0</v>
      </c>
      <c r="F240" s="79"/>
      <c r="G240" s="79"/>
    </row>
    <row r="241" spans="1:7" s="33" customFormat="1" ht="15" hidden="1">
      <c r="A241" s="93" t="s">
        <v>343</v>
      </c>
      <c r="B241" s="78">
        <v>17</v>
      </c>
      <c r="C241" s="30">
        <f t="shared" si="19"/>
        <v>0</v>
      </c>
      <c r="D241" s="79"/>
      <c r="E241" s="32">
        <f t="shared" si="18"/>
        <v>0</v>
      </c>
      <c r="F241" s="79"/>
      <c r="G241" s="79"/>
    </row>
    <row r="242" spans="1:7" s="33" customFormat="1" ht="15" hidden="1">
      <c r="A242" s="93" t="s">
        <v>279</v>
      </c>
      <c r="B242" s="78">
        <v>18</v>
      </c>
      <c r="C242" s="30">
        <f t="shared" si="19"/>
        <v>0</v>
      </c>
      <c r="D242" s="79"/>
      <c r="E242" s="32">
        <f t="shared" si="18"/>
        <v>0</v>
      </c>
      <c r="F242" s="79"/>
      <c r="G242" s="79"/>
    </row>
    <row r="243" s="33" customFormat="1" ht="15"/>
    <row r="244" s="33" customFormat="1" ht="15"/>
    <row r="245" s="33" customFormat="1" ht="15"/>
    <row r="246" spans="1:3" ht="53.25" customHeight="1">
      <c r="A246" s="667" t="s">
        <v>350</v>
      </c>
      <c r="B246" s="667"/>
      <c r="C246" s="667"/>
    </row>
    <row r="248" spans="1:3" ht="30">
      <c r="A248" s="22" t="s">
        <v>66</v>
      </c>
      <c r="B248" s="22" t="s">
        <v>351</v>
      </c>
      <c r="C248" s="23" t="s">
        <v>352</v>
      </c>
    </row>
    <row r="249" spans="1:3" ht="15">
      <c r="A249" s="21">
        <v>1</v>
      </c>
      <c r="B249" s="21">
        <v>2</v>
      </c>
      <c r="C249" s="21">
        <v>3</v>
      </c>
    </row>
    <row r="250" spans="1:3" ht="15">
      <c r="A250" s="8" t="s">
        <v>353</v>
      </c>
      <c r="B250" s="11">
        <v>1</v>
      </c>
      <c r="C250" s="15">
        <v>0</v>
      </c>
    </row>
    <row r="251" spans="1:3" ht="30">
      <c r="A251" s="8" t="s">
        <v>354</v>
      </c>
      <c r="B251" s="11">
        <v>2</v>
      </c>
      <c r="C251" s="15">
        <v>0</v>
      </c>
    </row>
    <row r="252" spans="1:3" ht="30">
      <c r="A252" s="8" t="s">
        <v>355</v>
      </c>
      <c r="B252" s="11">
        <v>3</v>
      </c>
      <c r="C252" s="30">
        <f>SUM(C253:C260)</f>
        <v>0</v>
      </c>
    </row>
    <row r="253" spans="1:3" ht="15">
      <c r="A253" s="8" t="s">
        <v>346</v>
      </c>
      <c r="B253" s="11">
        <v>4</v>
      </c>
      <c r="C253" s="15"/>
    </row>
    <row r="254" spans="1:3" ht="15">
      <c r="A254" s="8" t="s">
        <v>356</v>
      </c>
      <c r="B254" s="11">
        <v>4</v>
      </c>
      <c r="C254" s="15">
        <v>0</v>
      </c>
    </row>
    <row r="255" spans="1:3" ht="15">
      <c r="A255" s="8" t="s">
        <v>357</v>
      </c>
      <c r="B255" s="11">
        <v>5</v>
      </c>
      <c r="C255" s="15">
        <v>0</v>
      </c>
    </row>
    <row r="256" spans="1:3" ht="15">
      <c r="A256" s="8" t="s">
        <v>358</v>
      </c>
      <c r="B256" s="11">
        <v>6</v>
      </c>
      <c r="C256" s="15">
        <v>0</v>
      </c>
    </row>
    <row r="257" spans="1:3" ht="30">
      <c r="A257" s="8" t="s">
        <v>359</v>
      </c>
      <c r="B257" s="11">
        <v>7</v>
      </c>
      <c r="C257" s="15">
        <v>0</v>
      </c>
    </row>
    <row r="258" spans="1:3" ht="15">
      <c r="A258" s="8" t="s">
        <v>360</v>
      </c>
      <c r="B258" s="11">
        <v>8</v>
      </c>
      <c r="C258" s="15">
        <v>0</v>
      </c>
    </row>
    <row r="259" spans="1:3" ht="15">
      <c r="A259" s="8" t="s">
        <v>361</v>
      </c>
      <c r="B259" s="11">
        <v>9</v>
      </c>
      <c r="C259" s="15">
        <v>0</v>
      </c>
    </row>
    <row r="260" spans="1:3" ht="15">
      <c r="A260" s="8" t="s">
        <v>362</v>
      </c>
      <c r="B260" s="11">
        <v>10</v>
      </c>
      <c r="C260" s="15">
        <v>0</v>
      </c>
    </row>
    <row r="261" spans="1:3" ht="45">
      <c r="A261" s="8" t="s">
        <v>363</v>
      </c>
      <c r="B261" s="11">
        <v>11</v>
      </c>
      <c r="C261" s="30">
        <f>C263+C264</f>
        <v>0</v>
      </c>
    </row>
    <row r="262" spans="1:3" ht="15">
      <c r="A262" s="8" t="s">
        <v>227</v>
      </c>
      <c r="B262" s="11"/>
      <c r="C262" s="15"/>
    </row>
    <row r="263" spans="1:3" ht="15">
      <c r="A263" s="8" t="s">
        <v>348</v>
      </c>
      <c r="B263" s="11">
        <v>12</v>
      </c>
      <c r="C263" s="15"/>
    </row>
    <row r="264" spans="1:3" ht="15">
      <c r="A264" s="8" t="s">
        <v>314</v>
      </c>
      <c r="B264" s="11">
        <v>13</v>
      </c>
      <c r="C264" s="15"/>
    </row>
    <row r="265" spans="1:3" ht="15">
      <c r="A265" s="8" t="s">
        <v>364</v>
      </c>
      <c r="B265" s="11">
        <v>14</v>
      </c>
      <c r="C265" s="15"/>
    </row>
    <row r="266" spans="1:3" ht="30">
      <c r="A266" s="8" t="s">
        <v>365</v>
      </c>
      <c r="B266" s="11">
        <v>15</v>
      </c>
      <c r="C266" s="15"/>
    </row>
    <row r="267" spans="1:3" ht="30">
      <c r="A267" s="8" t="s">
        <v>366</v>
      </c>
      <c r="B267" s="11">
        <v>16</v>
      </c>
      <c r="C267" s="30">
        <f>SUM(C269:C276)</f>
        <v>0</v>
      </c>
    </row>
    <row r="268" spans="1:3" ht="15">
      <c r="A268" s="8" t="s">
        <v>346</v>
      </c>
      <c r="B268" s="11"/>
      <c r="C268" s="15"/>
    </row>
    <row r="269" spans="1:3" ht="15">
      <c r="A269" s="8" t="s">
        <v>235</v>
      </c>
      <c r="B269" s="11">
        <v>17</v>
      </c>
      <c r="C269" s="15"/>
    </row>
    <row r="270" spans="1:3" ht="15">
      <c r="A270" s="8" t="s">
        <v>236</v>
      </c>
      <c r="B270" s="11">
        <v>18</v>
      </c>
      <c r="C270" s="15"/>
    </row>
    <row r="271" spans="1:3" ht="15">
      <c r="A271" s="8" t="s">
        <v>237</v>
      </c>
      <c r="B271" s="11">
        <v>19</v>
      </c>
      <c r="C271" s="15"/>
    </row>
    <row r="272" spans="1:3" ht="15">
      <c r="A272" s="8" t="s">
        <v>238</v>
      </c>
      <c r="B272" s="11">
        <v>20</v>
      </c>
      <c r="C272" s="15"/>
    </row>
    <row r="273" spans="1:3" ht="15">
      <c r="A273" s="8" t="s">
        <v>254</v>
      </c>
      <c r="B273" s="11">
        <v>21</v>
      </c>
      <c r="C273" s="15"/>
    </row>
    <row r="274" spans="1:3" ht="15">
      <c r="A274" s="8" t="s">
        <v>240</v>
      </c>
      <c r="B274" s="11">
        <v>22</v>
      </c>
      <c r="C274" s="15"/>
    </row>
    <row r="275" spans="1:7" ht="45">
      <c r="A275" s="8" t="s">
        <v>241</v>
      </c>
      <c r="B275" s="11">
        <v>23</v>
      </c>
      <c r="C275" s="15"/>
      <c r="G275" s="33"/>
    </row>
    <row r="276" spans="1:3" ht="15">
      <c r="A276" s="8" t="s">
        <v>242</v>
      </c>
      <c r="B276" s="11">
        <v>24</v>
      </c>
      <c r="C276" s="15"/>
    </row>
    <row r="279" spans="1:3" ht="26.25" customHeight="1" hidden="1">
      <c r="A279" s="667" t="s">
        <v>367</v>
      </c>
      <c r="B279" s="667"/>
      <c r="C279" s="667"/>
    </row>
    <row r="280" spans="1:3" ht="12" customHeight="1" hidden="1">
      <c r="A280" s="24"/>
      <c r="B280" s="24"/>
      <c r="C280" s="24"/>
    </row>
    <row r="281" spans="1:17" ht="14.25" customHeight="1" hidden="1">
      <c r="A281" s="664" t="s">
        <v>66</v>
      </c>
      <c r="B281" s="664" t="s">
        <v>225</v>
      </c>
      <c r="C281" s="664" t="s">
        <v>368</v>
      </c>
      <c r="D281" s="645" t="s">
        <v>227</v>
      </c>
      <c r="E281" s="645"/>
      <c r="F281" s="645"/>
      <c r="G281" s="645"/>
      <c r="H281" s="645"/>
      <c r="I281" s="645"/>
      <c r="J281" s="645"/>
      <c r="K281" s="645"/>
      <c r="L281" s="645"/>
      <c r="M281" s="645"/>
      <c r="N281" s="645"/>
      <c r="O281" s="645"/>
      <c r="P281" s="645"/>
      <c r="Q281" s="645"/>
    </row>
    <row r="282" spans="1:22" ht="27" customHeight="1" hidden="1">
      <c r="A282" s="664"/>
      <c r="B282" s="664"/>
      <c r="C282" s="664"/>
      <c r="D282" s="664" t="s">
        <v>369</v>
      </c>
      <c r="E282" s="25" t="s">
        <v>227</v>
      </c>
      <c r="F282" s="664" t="s">
        <v>370</v>
      </c>
      <c r="G282" s="664" t="s">
        <v>371</v>
      </c>
      <c r="H282" s="25" t="s">
        <v>71</v>
      </c>
      <c r="I282" s="664" t="s">
        <v>372</v>
      </c>
      <c r="J282" s="664" t="s">
        <v>373</v>
      </c>
      <c r="K282" s="664" t="s">
        <v>374</v>
      </c>
      <c r="L282" s="25" t="s">
        <v>227</v>
      </c>
      <c r="M282" s="664" t="s">
        <v>375</v>
      </c>
      <c r="N282" s="664" t="s">
        <v>376</v>
      </c>
      <c r="O282" s="664" t="s">
        <v>377</v>
      </c>
      <c r="P282" s="664" t="s">
        <v>319</v>
      </c>
      <c r="Q282" s="664" t="s">
        <v>378</v>
      </c>
      <c r="R282" s="26"/>
      <c r="S282" s="26"/>
      <c r="T282" s="26"/>
      <c r="U282" s="26"/>
      <c r="V282" s="26"/>
    </row>
    <row r="283" spans="1:22" ht="279.75" customHeight="1" hidden="1">
      <c r="A283" s="664"/>
      <c r="B283" s="664"/>
      <c r="C283" s="664"/>
      <c r="D283" s="664"/>
      <c r="E283" s="25" t="s">
        <v>379</v>
      </c>
      <c r="F283" s="664"/>
      <c r="G283" s="664"/>
      <c r="H283" s="25" t="s">
        <v>380</v>
      </c>
      <c r="I283" s="664"/>
      <c r="J283" s="664"/>
      <c r="K283" s="664"/>
      <c r="L283" s="25" t="s">
        <v>381</v>
      </c>
      <c r="M283" s="664"/>
      <c r="N283" s="664"/>
      <c r="O283" s="664"/>
      <c r="P283" s="664"/>
      <c r="Q283" s="664"/>
      <c r="R283" s="26"/>
      <c r="S283" s="26"/>
      <c r="T283" s="26"/>
      <c r="U283" s="26"/>
      <c r="V283" s="26"/>
    </row>
    <row r="284" spans="1:18" ht="15" hidden="1">
      <c r="A284" s="11">
        <v>1</v>
      </c>
      <c r="B284" s="11">
        <v>2</v>
      </c>
      <c r="C284" s="11">
        <v>3</v>
      </c>
      <c r="D284" s="11">
        <v>4</v>
      </c>
      <c r="E284" s="11">
        <v>5</v>
      </c>
      <c r="F284" s="11">
        <v>6</v>
      </c>
      <c r="G284" s="11">
        <v>7</v>
      </c>
      <c r="H284" s="11">
        <v>8</v>
      </c>
      <c r="I284" s="11">
        <v>9</v>
      </c>
      <c r="J284" s="11">
        <v>10</v>
      </c>
      <c r="K284" s="11">
        <v>11</v>
      </c>
      <c r="L284" s="11">
        <v>12</v>
      </c>
      <c r="M284" s="11">
        <v>13</v>
      </c>
      <c r="N284" s="11">
        <v>14</v>
      </c>
      <c r="O284" s="11">
        <v>15</v>
      </c>
      <c r="P284" s="11">
        <v>16</v>
      </c>
      <c r="Q284" s="11">
        <v>17</v>
      </c>
      <c r="R284" s="27"/>
    </row>
    <row r="285" spans="1:17" ht="36.75" customHeight="1" hidden="1">
      <c r="A285" s="8" t="s">
        <v>382</v>
      </c>
      <c r="B285" s="11">
        <v>1</v>
      </c>
      <c r="C285" s="14">
        <f>SUM(C287:C298)</f>
        <v>0</v>
      </c>
      <c r="D285" s="14">
        <f aca="true" t="shared" si="20" ref="D285:Q285">SUM(D287:D298)</f>
        <v>0</v>
      </c>
      <c r="E285" s="14">
        <f t="shared" si="20"/>
        <v>0</v>
      </c>
      <c r="F285" s="14">
        <f t="shared" si="20"/>
        <v>0</v>
      </c>
      <c r="G285" s="14">
        <f t="shared" si="20"/>
        <v>0</v>
      </c>
      <c r="H285" s="14">
        <f t="shared" si="20"/>
        <v>0</v>
      </c>
      <c r="I285" s="14">
        <f t="shared" si="20"/>
        <v>0</v>
      </c>
      <c r="J285" s="14">
        <f t="shared" si="20"/>
        <v>0</v>
      </c>
      <c r="K285" s="14">
        <f t="shared" si="20"/>
        <v>0</v>
      </c>
      <c r="L285" s="14">
        <f t="shared" si="20"/>
        <v>0</v>
      </c>
      <c r="M285" s="14">
        <f t="shared" si="20"/>
        <v>0</v>
      </c>
      <c r="N285" s="14">
        <f t="shared" si="20"/>
        <v>0</v>
      </c>
      <c r="O285" s="14">
        <f t="shared" si="20"/>
        <v>0</v>
      </c>
      <c r="P285" s="14">
        <f t="shared" si="20"/>
        <v>0</v>
      </c>
      <c r="Q285" s="14">
        <f t="shared" si="20"/>
        <v>0</v>
      </c>
    </row>
    <row r="286" spans="1:17" ht="15" hidden="1">
      <c r="A286" s="8" t="s">
        <v>346</v>
      </c>
      <c r="B286" s="11"/>
      <c r="C286" s="14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ht="15" hidden="1">
      <c r="A287" s="8" t="s">
        <v>356</v>
      </c>
      <c r="B287" s="11">
        <v>2</v>
      </c>
      <c r="C287" s="14">
        <f>D287+F287+G287+I287+J287+K287+M287+N287+O287+P287+Q287</f>
        <v>0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5" hidden="1">
      <c r="A288" s="8" t="s">
        <v>357</v>
      </c>
      <c r="B288" s="11">
        <v>3</v>
      </c>
      <c r="C288" s="14">
        <f aca="true" t="shared" si="21" ref="C288:C298">D288+F288+G288+I288+J288+K288+M288+N288+O288+P288+Q288</f>
        <v>0</v>
      </c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5" hidden="1">
      <c r="A289" s="8" t="s">
        <v>383</v>
      </c>
      <c r="B289" s="11">
        <v>4</v>
      </c>
      <c r="C289" s="14">
        <f t="shared" si="21"/>
        <v>0</v>
      </c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5" hidden="1">
      <c r="A290" s="8" t="s">
        <v>384</v>
      </c>
      <c r="B290" s="11">
        <v>5</v>
      </c>
      <c r="C290" s="14">
        <f t="shared" si="21"/>
        <v>0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5" hidden="1">
      <c r="A291" s="8" t="s">
        <v>385</v>
      </c>
      <c r="B291" s="11">
        <v>6</v>
      </c>
      <c r="C291" s="14">
        <f t="shared" si="21"/>
        <v>0</v>
      </c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5" hidden="1">
      <c r="A292" s="8" t="s">
        <v>386</v>
      </c>
      <c r="B292" s="11">
        <v>7</v>
      </c>
      <c r="C292" s="14">
        <f t="shared" si="21"/>
        <v>0</v>
      </c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5" hidden="1">
      <c r="A293" s="8" t="s">
        <v>387</v>
      </c>
      <c r="B293" s="11">
        <v>8</v>
      </c>
      <c r="C293" s="14">
        <f t="shared" si="21"/>
        <v>0</v>
      </c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ht="15" hidden="1">
      <c r="A294" s="8" t="s">
        <v>388</v>
      </c>
      <c r="B294" s="11">
        <v>9</v>
      </c>
      <c r="C294" s="14">
        <f t="shared" si="21"/>
        <v>0</v>
      </c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5" hidden="1">
      <c r="A295" s="8" t="s">
        <v>361</v>
      </c>
      <c r="B295" s="11">
        <v>10</v>
      </c>
      <c r="C295" s="14">
        <f t="shared" si="21"/>
        <v>0</v>
      </c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5" hidden="1">
      <c r="A296" s="8" t="s">
        <v>389</v>
      </c>
      <c r="B296" s="11">
        <v>11</v>
      </c>
      <c r="C296" s="14">
        <f t="shared" si="21"/>
        <v>0</v>
      </c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ht="15" hidden="1">
      <c r="A297" s="8" t="s">
        <v>390</v>
      </c>
      <c r="B297" s="11">
        <v>12</v>
      </c>
      <c r="C297" s="14">
        <f t="shared" si="21"/>
        <v>0</v>
      </c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5" hidden="1">
      <c r="A298" s="8" t="s">
        <v>362</v>
      </c>
      <c r="B298" s="11">
        <v>13</v>
      </c>
      <c r="C298" s="14">
        <f t="shared" si="21"/>
        <v>0</v>
      </c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300" ht="25.5" customHeight="1"/>
    <row r="301" spans="1:4" ht="57" customHeight="1">
      <c r="A301" s="667" t="s">
        <v>391</v>
      </c>
      <c r="B301" s="667"/>
      <c r="C301" s="667"/>
      <c r="D301" s="667"/>
    </row>
    <row r="302" spans="1:4" ht="15">
      <c r="A302" s="28" t="s">
        <v>392</v>
      </c>
      <c r="B302" s="28"/>
      <c r="C302" s="28"/>
      <c r="D302" s="28"/>
    </row>
    <row r="303" spans="1:10" ht="14.25" customHeight="1">
      <c r="A303" s="664" t="s">
        <v>66</v>
      </c>
      <c r="B303" s="664" t="s">
        <v>351</v>
      </c>
      <c r="C303" s="664" t="s">
        <v>393</v>
      </c>
      <c r="D303" s="645" t="s">
        <v>227</v>
      </c>
      <c r="E303" s="645"/>
      <c r="F303" s="645"/>
      <c r="G303" s="645"/>
      <c r="H303" s="645"/>
      <c r="I303" s="645"/>
      <c r="J303" s="645"/>
    </row>
    <row r="304" spans="1:15" ht="27.75" customHeight="1">
      <c r="A304" s="664"/>
      <c r="B304" s="664"/>
      <c r="C304" s="664"/>
      <c r="D304" s="664" t="s">
        <v>228</v>
      </c>
      <c r="E304" s="8" t="s">
        <v>227</v>
      </c>
      <c r="F304" s="664" t="s">
        <v>229</v>
      </c>
      <c r="G304" s="664" t="s">
        <v>320</v>
      </c>
      <c r="H304" s="645" t="s">
        <v>227</v>
      </c>
      <c r="I304" s="645"/>
      <c r="J304" s="664" t="s">
        <v>230</v>
      </c>
      <c r="K304" s="10"/>
      <c r="L304" s="10"/>
      <c r="M304" s="10"/>
      <c r="N304" s="10"/>
      <c r="O304" s="10"/>
    </row>
    <row r="305" spans="1:15" ht="253.5" customHeight="1">
      <c r="A305" s="664"/>
      <c r="B305" s="664"/>
      <c r="C305" s="664"/>
      <c r="D305" s="664"/>
      <c r="E305" s="25" t="s">
        <v>231</v>
      </c>
      <c r="F305" s="664"/>
      <c r="G305" s="664"/>
      <c r="H305" s="25" t="s">
        <v>321</v>
      </c>
      <c r="I305" s="25" t="s">
        <v>231</v>
      </c>
      <c r="J305" s="664"/>
      <c r="K305" s="10"/>
      <c r="L305" s="10"/>
      <c r="M305" s="10"/>
      <c r="N305" s="10"/>
      <c r="O305" s="10"/>
    </row>
    <row r="306" spans="1:10" ht="15">
      <c r="A306" s="11">
        <v>1</v>
      </c>
      <c r="B306" s="11">
        <v>2</v>
      </c>
      <c r="C306" s="29">
        <v>3</v>
      </c>
      <c r="D306" s="11">
        <v>4</v>
      </c>
      <c r="E306" s="11">
        <v>5</v>
      </c>
      <c r="F306" s="11">
        <v>6</v>
      </c>
      <c r="G306" s="11">
        <v>7</v>
      </c>
      <c r="H306" s="11">
        <v>8</v>
      </c>
      <c r="I306" s="11">
        <v>9</v>
      </c>
      <c r="J306" s="11">
        <v>10</v>
      </c>
    </row>
    <row r="307" spans="1:10" ht="28.5" customHeight="1">
      <c r="A307" s="8" t="s">
        <v>382</v>
      </c>
      <c r="B307" s="11">
        <v>1</v>
      </c>
      <c r="C307" s="30">
        <f>SUM(C309:C320)</f>
        <v>24</v>
      </c>
      <c r="D307" s="30">
        <f aca="true" t="shared" si="22" ref="D307:J307">SUM(D309:D320)</f>
        <v>0</v>
      </c>
      <c r="E307" s="30">
        <f t="shared" si="22"/>
        <v>0</v>
      </c>
      <c r="F307" s="30">
        <f t="shared" si="22"/>
        <v>0</v>
      </c>
      <c r="G307" s="30">
        <f t="shared" si="22"/>
        <v>0</v>
      </c>
      <c r="H307" s="30">
        <f t="shared" si="22"/>
        <v>0</v>
      </c>
      <c r="I307" s="30">
        <f t="shared" si="22"/>
        <v>0</v>
      </c>
      <c r="J307" s="30">
        <f t="shared" si="22"/>
        <v>24</v>
      </c>
    </row>
    <row r="308" spans="1:10" ht="15">
      <c r="A308" s="8" t="s">
        <v>346</v>
      </c>
      <c r="B308" s="11"/>
      <c r="C308" s="15"/>
      <c r="D308" s="15"/>
      <c r="E308" s="15"/>
      <c r="F308" s="15"/>
      <c r="G308" s="15"/>
      <c r="H308" s="15"/>
      <c r="I308" s="15"/>
      <c r="J308" s="15"/>
    </row>
    <row r="309" spans="1:10" ht="15">
      <c r="A309" s="8" t="s">
        <v>356</v>
      </c>
      <c r="B309" s="11">
        <v>2</v>
      </c>
      <c r="C309" s="30">
        <f>D309+F309+G309+J309</f>
        <v>2</v>
      </c>
      <c r="D309" s="15"/>
      <c r="E309" s="15"/>
      <c r="F309" s="15"/>
      <c r="G309" s="15"/>
      <c r="H309" s="15"/>
      <c r="I309" s="15"/>
      <c r="J309" s="354">
        <v>2</v>
      </c>
    </row>
    <row r="310" spans="1:10" ht="15">
      <c r="A310" s="8" t="s">
        <v>357</v>
      </c>
      <c r="B310" s="11">
        <v>3</v>
      </c>
      <c r="C310" s="30">
        <f aca="true" t="shared" si="23" ref="C310:C320">D310+F310+G310+J310</f>
        <v>20</v>
      </c>
      <c r="D310" s="15"/>
      <c r="E310" s="15"/>
      <c r="F310" s="15"/>
      <c r="G310" s="15"/>
      <c r="H310" s="15"/>
      <c r="I310" s="15"/>
      <c r="J310" s="354">
        <v>20</v>
      </c>
    </row>
    <row r="311" spans="1:10" ht="15">
      <c r="A311" s="8" t="s">
        <v>383</v>
      </c>
      <c r="B311" s="11">
        <v>4</v>
      </c>
      <c r="C311" s="30">
        <f t="shared" si="23"/>
        <v>0</v>
      </c>
      <c r="D311" s="15"/>
      <c r="E311" s="15"/>
      <c r="F311" s="15"/>
      <c r="G311" s="15"/>
      <c r="H311" s="15"/>
      <c r="I311" s="15"/>
      <c r="J311" s="354"/>
    </row>
    <row r="312" spans="1:10" ht="15">
      <c r="A312" s="8" t="s">
        <v>384</v>
      </c>
      <c r="B312" s="11">
        <v>5</v>
      </c>
      <c r="C312" s="30">
        <f t="shared" si="23"/>
        <v>0</v>
      </c>
      <c r="D312" s="15"/>
      <c r="E312" s="15"/>
      <c r="F312" s="15"/>
      <c r="G312" s="15"/>
      <c r="H312" s="15"/>
      <c r="I312" s="15"/>
      <c r="J312" s="354"/>
    </row>
    <row r="313" spans="1:10" ht="15">
      <c r="A313" s="8" t="s">
        <v>385</v>
      </c>
      <c r="B313" s="11">
        <v>6</v>
      </c>
      <c r="C313" s="30">
        <f t="shared" si="23"/>
        <v>0</v>
      </c>
      <c r="D313" s="15"/>
      <c r="E313" s="15"/>
      <c r="F313" s="15"/>
      <c r="G313" s="15"/>
      <c r="H313" s="15"/>
      <c r="I313" s="15"/>
      <c r="J313" s="354"/>
    </row>
    <row r="314" spans="1:10" ht="15">
      <c r="A314" s="8" t="s">
        <v>386</v>
      </c>
      <c r="B314" s="11">
        <v>7</v>
      </c>
      <c r="C314" s="30">
        <f t="shared" si="23"/>
        <v>0</v>
      </c>
      <c r="D314" s="15"/>
      <c r="E314" s="15"/>
      <c r="F314" s="15"/>
      <c r="G314" s="15"/>
      <c r="H314" s="15"/>
      <c r="I314" s="15"/>
      <c r="J314" s="354"/>
    </row>
    <row r="315" spans="1:10" ht="15">
      <c r="A315" s="8" t="s">
        <v>387</v>
      </c>
      <c r="B315" s="11">
        <v>8</v>
      </c>
      <c r="C315" s="30">
        <f t="shared" si="23"/>
        <v>0</v>
      </c>
      <c r="D315" s="15"/>
      <c r="E315" s="15"/>
      <c r="F315" s="15"/>
      <c r="G315" s="15"/>
      <c r="H315" s="15"/>
      <c r="I315" s="15"/>
      <c r="J315" s="354"/>
    </row>
    <row r="316" spans="1:10" ht="15">
      <c r="A316" s="8" t="s">
        <v>388</v>
      </c>
      <c r="B316" s="11">
        <v>9</v>
      </c>
      <c r="C316" s="30">
        <f t="shared" si="23"/>
        <v>0</v>
      </c>
      <c r="D316" s="15"/>
      <c r="E316" s="15"/>
      <c r="F316" s="15"/>
      <c r="G316" s="15"/>
      <c r="H316" s="15"/>
      <c r="I316" s="15"/>
      <c r="J316" s="354"/>
    </row>
    <row r="317" spans="1:10" ht="15">
      <c r="A317" s="8" t="s">
        <v>361</v>
      </c>
      <c r="B317" s="11">
        <v>10</v>
      </c>
      <c r="C317" s="30">
        <f t="shared" si="23"/>
        <v>0</v>
      </c>
      <c r="D317" s="15"/>
      <c r="E317" s="15"/>
      <c r="F317" s="15"/>
      <c r="G317" s="15"/>
      <c r="H317" s="15"/>
      <c r="I317" s="15"/>
      <c r="J317" s="354"/>
    </row>
    <row r="318" spans="1:10" ht="15">
      <c r="A318" s="8" t="s">
        <v>389</v>
      </c>
      <c r="B318" s="11">
        <v>11</v>
      </c>
      <c r="C318" s="30">
        <f t="shared" si="23"/>
        <v>0</v>
      </c>
      <c r="D318" s="15"/>
      <c r="E318" s="15"/>
      <c r="F318" s="15"/>
      <c r="G318" s="15"/>
      <c r="H318" s="15"/>
      <c r="I318" s="15"/>
      <c r="J318" s="354"/>
    </row>
    <row r="319" spans="1:10" ht="15">
      <c r="A319" s="8" t="s">
        <v>390</v>
      </c>
      <c r="B319" s="11">
        <v>12</v>
      </c>
      <c r="C319" s="30">
        <f t="shared" si="23"/>
        <v>0</v>
      </c>
      <c r="D319" s="15"/>
      <c r="E319" s="15"/>
      <c r="F319" s="15"/>
      <c r="G319" s="15"/>
      <c r="H319" s="15"/>
      <c r="I319" s="15"/>
      <c r="J319" s="354"/>
    </row>
    <row r="320" spans="1:10" ht="15">
      <c r="A320" s="8" t="s">
        <v>362</v>
      </c>
      <c r="B320" s="11">
        <v>13</v>
      </c>
      <c r="C320" s="30">
        <f t="shared" si="23"/>
        <v>2</v>
      </c>
      <c r="D320" s="15"/>
      <c r="E320" s="15"/>
      <c r="F320" s="15"/>
      <c r="G320" s="15"/>
      <c r="H320" s="15"/>
      <c r="I320" s="15"/>
      <c r="J320" s="354">
        <v>2</v>
      </c>
    </row>
    <row r="322" spans="1:7" ht="19.5">
      <c r="A322" s="37" t="s">
        <v>101</v>
      </c>
      <c r="B322" s="38"/>
      <c r="C322" s="355" t="e">
        <f>#REF!</f>
        <v>#REF!</v>
      </c>
      <c r="D322" s="5"/>
      <c r="E322" s="94"/>
      <c r="F322" s="94"/>
      <c r="G322" s="33"/>
    </row>
    <row r="323" spans="1:7" ht="19.5">
      <c r="A323" s="37"/>
      <c r="B323" s="37"/>
      <c r="C323" s="68" t="s">
        <v>7</v>
      </c>
      <c r="D323" s="5"/>
      <c r="E323" s="94"/>
      <c r="F323" s="94"/>
      <c r="G323" s="33"/>
    </row>
    <row r="324" spans="1:7" ht="19.5">
      <c r="A324" s="37"/>
      <c r="B324" s="37"/>
      <c r="C324" s="6"/>
      <c r="D324" s="6"/>
      <c r="E324" s="94"/>
      <c r="F324" s="94"/>
      <c r="G324" s="33"/>
    </row>
    <row r="325" spans="1:7" ht="19.5">
      <c r="A325" s="37" t="s">
        <v>127</v>
      </c>
      <c r="B325" s="38"/>
      <c r="C325" s="355" t="e">
        <f>#REF!</f>
        <v>#REF!</v>
      </c>
      <c r="D325" s="5"/>
      <c r="E325" s="94"/>
      <c r="F325" s="94"/>
      <c r="G325" s="33"/>
    </row>
    <row r="326" spans="1:4" ht="15">
      <c r="A326" s="1"/>
      <c r="B326" s="1"/>
      <c r="C326" s="1" t="s">
        <v>7</v>
      </c>
      <c r="D326" s="1"/>
    </row>
    <row r="327" spans="1:4" ht="15">
      <c r="A327" s="1"/>
      <c r="B327" s="1"/>
      <c r="C327" s="1"/>
      <c r="D327" s="1"/>
    </row>
    <row r="328" spans="1:4" ht="15">
      <c r="A328" s="1"/>
      <c r="B328" s="1"/>
      <c r="C328" s="1"/>
      <c r="D328" s="1"/>
    </row>
    <row r="329" spans="1:4" ht="15">
      <c r="A329" s="1"/>
      <c r="B329" s="1"/>
      <c r="C329" s="1"/>
      <c r="D329" s="1"/>
    </row>
    <row r="330" spans="1:4" ht="15">
      <c r="A330" s="1" t="s">
        <v>218</v>
      </c>
      <c r="B330" s="1" t="s">
        <v>466</v>
      </c>
      <c r="C330" s="1"/>
      <c r="D330" s="1"/>
    </row>
    <row r="331" spans="1:2" ht="15">
      <c r="A331" s="7" t="s">
        <v>394</v>
      </c>
      <c r="B331" s="7" t="s">
        <v>467</v>
      </c>
    </row>
  </sheetData>
  <sheetProtection password="C461" sheet="1" formatCells="0" formatColumns="0" formatRows="0"/>
  <mergeCells count="93">
    <mergeCell ref="A301:D301"/>
    <mergeCell ref="A303:A305"/>
    <mergeCell ref="B303:B305"/>
    <mergeCell ref="C303:C305"/>
    <mergeCell ref="D303:J303"/>
    <mergeCell ref="D304:D305"/>
    <mergeCell ref="F304:F305"/>
    <mergeCell ref="G304:G305"/>
    <mergeCell ref="H304:I304"/>
    <mergeCell ref="J304:J305"/>
    <mergeCell ref="Q282:Q283"/>
    <mergeCell ref="P282:P283"/>
    <mergeCell ref="A246:C246"/>
    <mergeCell ref="A279:C279"/>
    <mergeCell ref="A281:A283"/>
    <mergeCell ref="B281:B283"/>
    <mergeCell ref="C281:C283"/>
    <mergeCell ref="D281:Q281"/>
    <mergeCell ref="D282:D283"/>
    <mergeCell ref="F282:F283"/>
    <mergeCell ref="J282:J283"/>
    <mergeCell ref="K282:K283"/>
    <mergeCell ref="M282:M283"/>
    <mergeCell ref="N282:N283"/>
    <mergeCell ref="O282:O283"/>
    <mergeCell ref="I282:I283"/>
    <mergeCell ref="G282:G283"/>
    <mergeCell ref="A157:G157"/>
    <mergeCell ref="E160:E161"/>
    <mergeCell ref="F160:G160"/>
    <mergeCell ref="A216:G216"/>
    <mergeCell ref="A218:A220"/>
    <mergeCell ref="B218:B220"/>
    <mergeCell ref="C218:C220"/>
    <mergeCell ref="D218:G218"/>
    <mergeCell ref="D219:D220"/>
    <mergeCell ref="E219:E220"/>
    <mergeCell ref="F219:G219"/>
    <mergeCell ref="A159:A161"/>
    <mergeCell ref="B159:B161"/>
    <mergeCell ref="C159:C161"/>
    <mergeCell ref="D159:G159"/>
    <mergeCell ref="D160:D161"/>
    <mergeCell ref="A65:O65"/>
    <mergeCell ref="A67:A69"/>
    <mergeCell ref="B67:B69"/>
    <mergeCell ref="C67:C69"/>
    <mergeCell ref="D67:O67"/>
    <mergeCell ref="A125:O125"/>
    <mergeCell ref="D68:D69"/>
    <mergeCell ref="F68:F69"/>
    <mergeCell ref="I68:I69"/>
    <mergeCell ref="J68:J69"/>
    <mergeCell ref="L128:L129"/>
    <mergeCell ref="M128:M129"/>
    <mergeCell ref="N128:N129"/>
    <mergeCell ref="O128:O129"/>
    <mergeCell ref="A127:A129"/>
    <mergeCell ref="B127:B129"/>
    <mergeCell ref="C127:C129"/>
    <mergeCell ref="D127:O127"/>
    <mergeCell ref="D128:D129"/>
    <mergeCell ref="F128:F129"/>
    <mergeCell ref="G128:G129"/>
    <mergeCell ref="I128:I129"/>
    <mergeCell ref="J128:J129"/>
    <mergeCell ref="K128:K129"/>
    <mergeCell ref="O68:O69"/>
    <mergeCell ref="K68:K69"/>
    <mergeCell ref="L68:L69"/>
    <mergeCell ref="M68:M69"/>
    <mergeCell ref="N68:N69"/>
    <mergeCell ref="G68:G69"/>
    <mergeCell ref="F11:F12"/>
    <mergeCell ref="G11:G12"/>
    <mergeCell ref="A38:G38"/>
    <mergeCell ref="A40:A42"/>
    <mergeCell ref="B40:B42"/>
    <mergeCell ref="C40:C42"/>
    <mergeCell ref="D40:G40"/>
    <mergeCell ref="D41:D42"/>
    <mergeCell ref="F41:F42"/>
    <mergeCell ref="G41:G42"/>
    <mergeCell ref="A2:G2"/>
    <mergeCell ref="A3:G3"/>
    <mergeCell ref="A4:G4"/>
    <mergeCell ref="B5:D5"/>
    <mergeCell ref="A8:G8"/>
    <mergeCell ref="A10:A12"/>
    <mergeCell ref="B10:B12"/>
    <mergeCell ref="C10:C12"/>
    <mergeCell ref="D10:G10"/>
    <mergeCell ref="D11:D1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92D050"/>
  </sheetPr>
  <dimension ref="A1:HQ48"/>
  <sheetViews>
    <sheetView view="pageBreakPreview" zoomScale="85" zoomScaleNormal="75" zoomScaleSheetLayoutView="85" zoomScalePageLayoutView="0" workbookViewId="0" topLeftCell="B1">
      <pane ySplit="11" topLeftCell="A12" activePane="bottomLeft" state="frozen"/>
      <selection pane="topLeft" activeCell="F32" sqref="F32"/>
      <selection pane="bottomLeft" activeCell="C21" sqref="C21:E21"/>
    </sheetView>
  </sheetViews>
  <sheetFormatPr defaultColWidth="8.8515625" defaultRowHeight="15"/>
  <cols>
    <col min="1" max="1" width="8.8515625" style="149" customWidth="1"/>
    <col min="2" max="2" width="50.28125" style="149" customWidth="1"/>
    <col min="3" max="3" width="9.7109375" style="149" customWidth="1"/>
    <col min="4" max="4" width="11.140625" style="149" customWidth="1"/>
    <col min="5" max="7" width="13.140625" style="149" customWidth="1"/>
    <col min="8" max="8" width="12.421875" style="149" customWidth="1"/>
    <col min="9" max="9" width="11.57421875" style="149" customWidth="1"/>
    <col min="10" max="10" width="9.7109375" style="149" customWidth="1"/>
    <col min="11" max="11" width="8.8515625" style="149" customWidth="1"/>
    <col min="12" max="12" width="18.7109375" style="205" customWidth="1"/>
    <col min="13" max="13" width="22.28125" style="205" customWidth="1"/>
    <col min="14" max="14" width="23.7109375" style="205" customWidth="1"/>
    <col min="15" max="15" width="20.00390625" style="192" customWidth="1"/>
    <col min="16" max="16" width="16.00390625" style="194" customWidth="1"/>
    <col min="17" max="28" width="8.8515625" style="195" customWidth="1"/>
    <col min="29" max="225" width="8.8515625" style="194" customWidth="1"/>
    <col min="226" max="16384" width="8.8515625" style="192" customWidth="1"/>
  </cols>
  <sheetData>
    <row r="1" spans="1:28" s="194" customFormat="1" ht="18.75">
      <c r="A1" s="399" t="s">
        <v>100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Q1" s="195" t="e">
        <f>#REF!</f>
        <v>#REF!</v>
      </c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</row>
    <row r="2" spans="1:28" s="194" customFormat="1" ht="61.5" customHeight="1">
      <c r="A2" s="400" t="s">
        <v>85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</row>
    <row r="3" spans="1:15" ht="18.75">
      <c r="A3" s="401" t="e">
        <f>#REF!</f>
        <v>#REF!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1:17" ht="18.75">
      <c r="A4" s="407" t="s">
        <v>144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125"/>
      <c r="Q4" s="204"/>
    </row>
    <row r="5" spans="1:15" ht="18" customHeight="1">
      <c r="A5" s="375" t="e">
        <f>#REF!</f>
        <v>#REF!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</row>
    <row r="6" spans="1:28" s="194" customFormat="1" ht="18" customHeight="1">
      <c r="A6" s="408" t="s">
        <v>90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</row>
    <row r="7" spans="1:15" ht="18" customHeight="1">
      <c r="A7" s="376" t="e">
        <f>#REF!</f>
        <v>#REF!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</row>
    <row r="8" spans="1:28" s="125" customFormat="1" ht="18" customHeight="1">
      <c r="A8" s="406" t="s">
        <v>94</v>
      </c>
      <c r="B8" s="403" t="s">
        <v>84</v>
      </c>
      <c r="C8" s="402" t="s">
        <v>198</v>
      </c>
      <c r="D8" s="402"/>
      <c r="E8" s="402"/>
      <c r="F8" s="402"/>
      <c r="G8" s="381" t="s">
        <v>0</v>
      </c>
      <c r="H8" s="382"/>
      <c r="I8" s="382"/>
      <c r="J8" s="382"/>
      <c r="K8" s="383"/>
      <c r="L8" s="390" t="s">
        <v>130</v>
      </c>
      <c r="M8" s="391"/>
      <c r="N8" s="391"/>
      <c r="O8" s="392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</row>
    <row r="9" spans="1:28" s="125" customFormat="1" ht="15" customHeight="1">
      <c r="A9" s="406"/>
      <c r="B9" s="404"/>
      <c r="C9" s="402"/>
      <c r="D9" s="402"/>
      <c r="E9" s="402"/>
      <c r="F9" s="402"/>
      <c r="G9" s="384"/>
      <c r="H9" s="385"/>
      <c r="I9" s="385"/>
      <c r="J9" s="385"/>
      <c r="K9" s="386"/>
      <c r="L9" s="393"/>
      <c r="M9" s="394"/>
      <c r="N9" s="394"/>
      <c r="O9" s="395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</row>
    <row r="10" spans="1:28" s="125" customFormat="1" ht="24.75" customHeight="1">
      <c r="A10" s="406"/>
      <c r="B10" s="404"/>
      <c r="C10" s="402"/>
      <c r="D10" s="402"/>
      <c r="E10" s="402"/>
      <c r="F10" s="402"/>
      <c r="G10" s="387"/>
      <c r="H10" s="388"/>
      <c r="I10" s="388"/>
      <c r="J10" s="388"/>
      <c r="K10" s="389"/>
      <c r="L10" s="396"/>
      <c r="M10" s="397"/>
      <c r="N10" s="397"/>
      <c r="O10" s="398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</row>
    <row r="11" spans="1:225" s="193" customFormat="1" ht="147" customHeight="1">
      <c r="A11" s="406"/>
      <c r="B11" s="405"/>
      <c r="C11" s="106" t="s">
        <v>103</v>
      </c>
      <c r="D11" s="106" t="s">
        <v>128</v>
      </c>
      <c r="E11" s="106" t="s">
        <v>109</v>
      </c>
      <c r="F11" s="106" t="s">
        <v>129</v>
      </c>
      <c r="G11" s="106" t="s">
        <v>103</v>
      </c>
      <c r="H11" s="106" t="s">
        <v>128</v>
      </c>
      <c r="I11" s="106" t="s">
        <v>109</v>
      </c>
      <c r="J11" s="106" t="s">
        <v>129</v>
      </c>
      <c r="K11" s="104" t="s">
        <v>428</v>
      </c>
      <c r="L11" s="107" t="s">
        <v>104</v>
      </c>
      <c r="M11" s="107" t="s">
        <v>105</v>
      </c>
      <c r="N11" s="107" t="s">
        <v>106</v>
      </c>
      <c r="O11" s="105" t="s">
        <v>429</v>
      </c>
      <c r="P11" s="125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</row>
    <row r="12" spans="1:28" s="125" customFormat="1" ht="18.75">
      <c r="A12" s="100">
        <v>1</v>
      </c>
      <c r="B12" s="100">
        <v>2</v>
      </c>
      <c r="C12" s="100">
        <v>3</v>
      </c>
      <c r="D12" s="100">
        <v>4</v>
      </c>
      <c r="E12" s="100">
        <v>5</v>
      </c>
      <c r="F12" s="100">
        <v>6</v>
      </c>
      <c r="G12" s="100">
        <v>7</v>
      </c>
      <c r="H12" s="100">
        <v>8</v>
      </c>
      <c r="I12" s="100">
        <v>9</v>
      </c>
      <c r="J12" s="100">
        <v>10</v>
      </c>
      <c r="K12" s="100">
        <v>11</v>
      </c>
      <c r="L12" s="100">
        <v>12</v>
      </c>
      <c r="M12" s="100">
        <v>13</v>
      </c>
      <c r="N12" s="100">
        <v>14</v>
      </c>
      <c r="O12" s="100">
        <v>15</v>
      </c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</row>
    <row r="13" spans="1:225" s="193" customFormat="1" ht="24" customHeight="1">
      <c r="A13" s="100"/>
      <c r="B13" s="101" t="s">
        <v>395</v>
      </c>
      <c r="C13" s="134">
        <v>151</v>
      </c>
      <c r="D13" s="134">
        <v>19</v>
      </c>
      <c r="E13" s="134">
        <v>244</v>
      </c>
      <c r="F13" s="134">
        <v>104</v>
      </c>
      <c r="G13" s="134">
        <v>20163</v>
      </c>
      <c r="H13" s="134">
        <v>3962</v>
      </c>
      <c r="I13" s="134">
        <v>25018</v>
      </c>
      <c r="J13" s="134">
        <v>810</v>
      </c>
      <c r="K13" s="331">
        <f>SUM(G13:J13)</f>
        <v>49953</v>
      </c>
      <c r="L13" s="332">
        <f>18527.82+11194</f>
        <v>29721.82</v>
      </c>
      <c r="M13" s="332">
        <f>336752.55+54367.21</f>
        <v>391119.76</v>
      </c>
      <c r="N13" s="332">
        <f>25895.89+8305</f>
        <v>34200.89</v>
      </c>
      <c r="O13" s="333">
        <f>SUM(L13:N13)</f>
        <v>455042.47000000003</v>
      </c>
      <c r="P13" s="125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</row>
    <row r="14" spans="1:225" s="193" customFormat="1" ht="24" customHeight="1">
      <c r="A14" s="102"/>
      <c r="B14" s="103" t="s">
        <v>131</v>
      </c>
      <c r="C14" s="134">
        <v>123</v>
      </c>
      <c r="D14" s="134">
        <v>15</v>
      </c>
      <c r="E14" s="134">
        <v>228</v>
      </c>
      <c r="F14" s="134">
        <v>53</v>
      </c>
      <c r="G14" s="134">
        <v>8845</v>
      </c>
      <c r="H14" s="134">
        <v>1011</v>
      </c>
      <c r="I14" s="134">
        <v>5876</v>
      </c>
      <c r="J14" s="134">
        <v>229</v>
      </c>
      <c r="K14" s="331">
        <f aca="true" t="shared" si="0" ref="K14:K20">SUM(G14:J14)</f>
        <v>15961</v>
      </c>
      <c r="L14" s="332">
        <f>9067.53+6997.94</f>
        <v>16065.470000000001</v>
      </c>
      <c r="M14" s="332">
        <f>123925.04+29800</f>
        <v>153725.03999999998</v>
      </c>
      <c r="N14" s="332">
        <f>14754.83+4050.39</f>
        <v>18805.22</v>
      </c>
      <c r="O14" s="333">
        <f aca="true" t="shared" si="1" ref="O14:O20">SUM(L14:N14)</f>
        <v>188595.72999999998</v>
      </c>
      <c r="P14" s="125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</row>
    <row r="15" spans="1:225" s="193" customFormat="1" ht="24" customHeight="1">
      <c r="A15" s="69"/>
      <c r="B15" s="101" t="s">
        <v>396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331">
        <f t="shared" si="0"/>
        <v>0</v>
      </c>
      <c r="L15" s="332">
        <v>0</v>
      </c>
      <c r="M15" s="332">
        <v>0</v>
      </c>
      <c r="N15" s="332">
        <v>0</v>
      </c>
      <c r="O15" s="333">
        <f t="shared" si="1"/>
        <v>0</v>
      </c>
      <c r="P15" s="125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</row>
    <row r="16" spans="1:225" s="193" customFormat="1" ht="24" customHeight="1">
      <c r="A16" s="69"/>
      <c r="B16" s="101" t="s">
        <v>397</v>
      </c>
      <c r="C16" s="134">
        <v>151</v>
      </c>
      <c r="D16" s="134">
        <v>19</v>
      </c>
      <c r="E16" s="134">
        <v>263</v>
      </c>
      <c r="F16" s="134">
        <v>0</v>
      </c>
      <c r="G16" s="134">
        <v>33758</v>
      </c>
      <c r="H16" s="134">
        <v>0</v>
      </c>
      <c r="I16" s="134">
        <v>0</v>
      </c>
      <c r="J16" s="134">
        <v>0</v>
      </c>
      <c r="K16" s="331">
        <f t="shared" si="0"/>
        <v>33758</v>
      </c>
      <c r="L16" s="332">
        <v>0</v>
      </c>
      <c r="M16" s="332">
        <v>0</v>
      </c>
      <c r="N16" s="332">
        <v>0</v>
      </c>
      <c r="O16" s="333">
        <f t="shared" si="1"/>
        <v>0</v>
      </c>
      <c r="P16" s="125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</row>
    <row r="17" spans="1:225" s="193" customFormat="1" ht="24" customHeight="1">
      <c r="A17" s="69"/>
      <c r="B17" s="101" t="s">
        <v>441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331">
        <f t="shared" si="0"/>
        <v>0</v>
      </c>
      <c r="L17" s="332">
        <v>0</v>
      </c>
      <c r="M17" s="332">
        <v>0</v>
      </c>
      <c r="N17" s="332">
        <v>0</v>
      </c>
      <c r="O17" s="333">
        <f t="shared" si="1"/>
        <v>0</v>
      </c>
      <c r="P17" s="125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</row>
    <row r="18" spans="1:225" s="193" customFormat="1" ht="24" customHeight="1">
      <c r="A18" s="69"/>
      <c r="B18" s="101" t="s">
        <v>442</v>
      </c>
      <c r="C18" s="134">
        <v>7</v>
      </c>
      <c r="D18" s="134">
        <v>0</v>
      </c>
      <c r="E18" s="134">
        <v>0</v>
      </c>
      <c r="F18" s="134">
        <v>1</v>
      </c>
      <c r="G18" s="134">
        <v>58</v>
      </c>
      <c r="H18" s="134">
        <v>0</v>
      </c>
      <c r="I18" s="134">
        <v>0</v>
      </c>
      <c r="J18" s="134">
        <v>2</v>
      </c>
      <c r="K18" s="331">
        <f t="shared" si="0"/>
        <v>60</v>
      </c>
      <c r="L18" s="332">
        <v>0</v>
      </c>
      <c r="M18" s="332">
        <v>0</v>
      </c>
      <c r="N18" s="332">
        <v>84</v>
      </c>
      <c r="O18" s="333">
        <f t="shared" si="1"/>
        <v>84</v>
      </c>
      <c r="P18" s="125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</row>
    <row r="19" spans="1:225" s="193" customFormat="1" ht="78.75">
      <c r="A19" s="69"/>
      <c r="B19" s="101" t="s">
        <v>398</v>
      </c>
      <c r="C19" s="134">
        <v>1</v>
      </c>
      <c r="D19" s="134">
        <v>0</v>
      </c>
      <c r="E19" s="134">
        <v>0</v>
      </c>
      <c r="F19" s="134">
        <v>0</v>
      </c>
      <c r="G19" s="134">
        <v>1</v>
      </c>
      <c r="H19" s="134">
        <v>0</v>
      </c>
      <c r="I19" s="134">
        <v>0</v>
      </c>
      <c r="J19" s="134">
        <v>0</v>
      </c>
      <c r="K19" s="331">
        <f t="shared" si="0"/>
        <v>1</v>
      </c>
      <c r="L19" s="332">
        <v>0</v>
      </c>
      <c r="M19" s="332">
        <v>0</v>
      </c>
      <c r="N19" s="332">
        <v>0</v>
      </c>
      <c r="O19" s="333">
        <f t="shared" si="1"/>
        <v>0</v>
      </c>
      <c r="P19" s="125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</row>
    <row r="20" spans="1:225" s="193" customFormat="1" ht="18.75">
      <c r="A20" s="69"/>
      <c r="B20" s="101" t="s">
        <v>443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331">
        <f t="shared" si="0"/>
        <v>0</v>
      </c>
      <c r="L20" s="332">
        <v>0</v>
      </c>
      <c r="M20" s="332">
        <v>0</v>
      </c>
      <c r="N20" s="332">
        <v>0</v>
      </c>
      <c r="O20" s="333">
        <f t="shared" si="1"/>
        <v>0</v>
      </c>
      <c r="P20" s="125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</row>
    <row r="21" spans="1:225" s="198" customFormat="1" ht="18.75">
      <c r="A21" s="70"/>
      <c r="B21" s="71" t="s">
        <v>107</v>
      </c>
      <c r="C21" s="135">
        <v>151</v>
      </c>
      <c r="D21" s="135">
        <v>19</v>
      </c>
      <c r="E21" s="135">
        <v>263</v>
      </c>
      <c r="F21" s="135">
        <v>218</v>
      </c>
      <c r="G21" s="334">
        <f>SUM(G13:G20)</f>
        <v>62825</v>
      </c>
      <c r="H21" s="334">
        <f aca="true" t="shared" si="2" ref="H21:O21">SUM(H13:H20)</f>
        <v>4973</v>
      </c>
      <c r="I21" s="334">
        <f t="shared" si="2"/>
        <v>30894</v>
      </c>
      <c r="J21" s="334">
        <f t="shared" si="2"/>
        <v>1041</v>
      </c>
      <c r="K21" s="334">
        <f t="shared" si="2"/>
        <v>99733</v>
      </c>
      <c r="L21" s="335">
        <f t="shared" si="2"/>
        <v>45787.29</v>
      </c>
      <c r="M21" s="335">
        <f t="shared" si="2"/>
        <v>544844.8</v>
      </c>
      <c r="N21" s="335">
        <f t="shared" si="2"/>
        <v>53090.11</v>
      </c>
      <c r="O21" s="335">
        <f t="shared" si="2"/>
        <v>643722.2</v>
      </c>
      <c r="P21" s="329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/>
      <c r="BX21" s="329"/>
      <c r="BY21" s="329"/>
      <c r="BZ21" s="329"/>
      <c r="CA21" s="329"/>
      <c r="CB21" s="329"/>
      <c r="CC21" s="329"/>
      <c r="CD21" s="329"/>
      <c r="CE21" s="329"/>
      <c r="CF21" s="329"/>
      <c r="CG21" s="329"/>
      <c r="CH21" s="329"/>
      <c r="CI21" s="329"/>
      <c r="CJ21" s="329"/>
      <c r="CK21" s="329"/>
      <c r="CL21" s="329"/>
      <c r="CM21" s="329"/>
      <c r="CN21" s="329"/>
      <c r="CO21" s="329"/>
      <c r="CP21" s="329"/>
      <c r="CQ21" s="329"/>
      <c r="CR21" s="329"/>
      <c r="CS21" s="329"/>
      <c r="CT21" s="329"/>
      <c r="CU21" s="329"/>
      <c r="CV21" s="329"/>
      <c r="CW21" s="329"/>
      <c r="CX21" s="329"/>
      <c r="CY21" s="329"/>
      <c r="CZ21" s="329"/>
      <c r="DA21" s="329"/>
      <c r="DB21" s="329"/>
      <c r="DC21" s="329"/>
      <c r="DD21" s="329"/>
      <c r="DE21" s="329"/>
      <c r="DF21" s="329"/>
      <c r="DG21" s="329"/>
      <c r="DH21" s="329"/>
      <c r="DI21" s="329"/>
      <c r="DJ21" s="329"/>
      <c r="DK21" s="329"/>
      <c r="DL21" s="329"/>
      <c r="DM21" s="329"/>
      <c r="DN21" s="329"/>
      <c r="DO21" s="329"/>
      <c r="DP21" s="329"/>
      <c r="DQ21" s="329"/>
      <c r="DR21" s="329"/>
      <c r="DS21" s="329"/>
      <c r="DT21" s="329"/>
      <c r="DU21" s="329"/>
      <c r="DV21" s="329"/>
      <c r="DW21" s="329"/>
      <c r="DX21" s="329"/>
      <c r="DY21" s="329"/>
      <c r="DZ21" s="329"/>
      <c r="EA21" s="329"/>
      <c r="EB21" s="329"/>
      <c r="EC21" s="329"/>
      <c r="ED21" s="329"/>
      <c r="EE21" s="329"/>
      <c r="EF21" s="329"/>
      <c r="EG21" s="329"/>
      <c r="EH21" s="329"/>
      <c r="EI21" s="329"/>
      <c r="EJ21" s="329"/>
      <c r="EK21" s="329"/>
      <c r="EL21" s="329"/>
      <c r="EM21" s="329"/>
      <c r="EN21" s="329"/>
      <c r="EO21" s="329"/>
      <c r="EP21" s="329"/>
      <c r="EQ21" s="329"/>
      <c r="ER21" s="329"/>
      <c r="ES21" s="329"/>
      <c r="ET21" s="329"/>
      <c r="EU21" s="329"/>
      <c r="EV21" s="329"/>
      <c r="EW21" s="329"/>
      <c r="EX21" s="329"/>
      <c r="EY21" s="329"/>
      <c r="EZ21" s="329"/>
      <c r="FA21" s="329"/>
      <c r="FB21" s="329"/>
      <c r="FC21" s="329"/>
      <c r="FD21" s="329"/>
      <c r="FE21" s="329"/>
      <c r="FF21" s="329"/>
      <c r="FG21" s="329"/>
      <c r="FH21" s="329"/>
      <c r="FI21" s="329"/>
      <c r="FJ21" s="329"/>
      <c r="FK21" s="329"/>
      <c r="FL21" s="329"/>
      <c r="FM21" s="329"/>
      <c r="FN21" s="329"/>
      <c r="FO21" s="329"/>
      <c r="FP21" s="329"/>
      <c r="FQ21" s="329"/>
      <c r="FR21" s="329"/>
      <c r="FS21" s="329"/>
      <c r="FT21" s="329"/>
      <c r="FU21" s="329"/>
      <c r="FV21" s="329"/>
      <c r="FW21" s="329"/>
      <c r="FX21" s="329"/>
      <c r="FY21" s="329"/>
      <c r="FZ21" s="329"/>
      <c r="GA21" s="329"/>
      <c r="GB21" s="329"/>
      <c r="GC21" s="329"/>
      <c r="GD21" s="329"/>
      <c r="GE21" s="329"/>
      <c r="GF21" s="329"/>
      <c r="GG21" s="329"/>
      <c r="GH21" s="329"/>
      <c r="GI21" s="329"/>
      <c r="GJ21" s="329"/>
      <c r="GK21" s="329"/>
      <c r="GL21" s="329"/>
      <c r="GM21" s="329"/>
      <c r="GN21" s="329"/>
      <c r="GO21" s="329"/>
      <c r="GP21" s="329"/>
      <c r="GQ21" s="329"/>
      <c r="GR21" s="329"/>
      <c r="GS21" s="329"/>
      <c r="GT21" s="329"/>
      <c r="GU21" s="329"/>
      <c r="GV21" s="329"/>
      <c r="GW21" s="329"/>
      <c r="GX21" s="329"/>
      <c r="GY21" s="329"/>
      <c r="GZ21" s="329"/>
      <c r="HA21" s="329"/>
      <c r="HB21" s="329"/>
      <c r="HC21" s="329"/>
      <c r="HD21" s="329"/>
      <c r="HE21" s="329"/>
      <c r="HF21" s="329"/>
      <c r="HG21" s="329"/>
      <c r="HH21" s="329"/>
      <c r="HI21" s="329"/>
      <c r="HJ21" s="329"/>
      <c r="HK21" s="329"/>
      <c r="HL21" s="329"/>
      <c r="HM21" s="329"/>
      <c r="HN21" s="329"/>
      <c r="HO21" s="329"/>
      <c r="HP21" s="329"/>
      <c r="HQ21" s="329"/>
    </row>
    <row r="22" spans="1:14" s="125" customFormat="1" ht="18.75">
      <c r="A22" s="195"/>
      <c r="B22" s="199"/>
      <c r="C22" s="195"/>
      <c r="D22" s="195"/>
      <c r="E22" s="195"/>
      <c r="F22" s="195"/>
      <c r="G22" s="195"/>
      <c r="H22" s="195"/>
      <c r="I22" s="195"/>
      <c r="J22" s="195"/>
      <c r="K22" s="195"/>
      <c r="L22" s="200"/>
      <c r="M22" s="200"/>
      <c r="N22" s="200"/>
    </row>
    <row r="23" spans="1:14" s="125" customFormat="1" ht="18.75">
      <c r="A23" s="195"/>
      <c r="B23" s="199" t="s">
        <v>10</v>
      </c>
      <c r="C23" s="195"/>
      <c r="D23" s="195"/>
      <c r="E23" s="195"/>
      <c r="F23" s="195"/>
      <c r="G23" s="195"/>
      <c r="H23" s="195"/>
      <c r="I23" s="195"/>
      <c r="J23" s="201"/>
      <c r="K23" s="201"/>
      <c r="L23" s="200"/>
      <c r="M23" s="200"/>
      <c r="N23" s="200"/>
    </row>
    <row r="24" spans="1:14" s="125" customFormat="1" ht="18.75">
      <c r="A24" s="380" t="s">
        <v>126</v>
      </c>
      <c r="B24" s="380"/>
      <c r="C24" s="380"/>
      <c r="D24" s="380"/>
      <c r="E24" s="380"/>
      <c r="F24" s="380"/>
      <c r="G24" s="380"/>
      <c r="H24" s="380"/>
      <c r="I24" s="380"/>
      <c r="J24" s="195"/>
      <c r="K24" s="195"/>
      <c r="L24" s="200"/>
      <c r="M24" s="200"/>
      <c r="N24" s="200"/>
    </row>
    <row r="25" spans="1:14" s="125" customFormat="1" ht="12" customHeight="1">
      <c r="A25" s="202"/>
      <c r="B25" s="199"/>
      <c r="C25" s="195"/>
      <c r="D25" s="195"/>
      <c r="E25" s="195"/>
      <c r="F25" s="195"/>
      <c r="G25" s="195"/>
      <c r="H25" s="195"/>
      <c r="I25" s="195"/>
      <c r="J25" s="195"/>
      <c r="K25" s="195"/>
      <c r="L25" s="200"/>
      <c r="M25" s="200"/>
      <c r="N25" s="200"/>
    </row>
    <row r="26" spans="1:225" s="193" customFormat="1" ht="18.75">
      <c r="A26" s="196"/>
      <c r="B26" s="113" t="s">
        <v>101</v>
      </c>
      <c r="C26" s="114"/>
      <c r="D26" s="115"/>
      <c r="E26" s="377" t="e">
        <f>#REF!</f>
        <v>#REF!</v>
      </c>
      <c r="F26" s="377"/>
      <c r="G26" s="377"/>
      <c r="H26" s="153"/>
      <c r="I26" s="196"/>
      <c r="J26" s="196"/>
      <c r="K26" s="196"/>
      <c r="L26" s="197"/>
      <c r="M26" s="197"/>
      <c r="N26" s="200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</row>
    <row r="27" spans="1:14" s="125" customFormat="1" ht="18.75">
      <c r="A27" s="195"/>
      <c r="B27" s="150"/>
      <c r="C27" s="128" t="s">
        <v>25</v>
      </c>
      <c r="D27" s="129"/>
      <c r="E27" s="379" t="s">
        <v>27</v>
      </c>
      <c r="F27" s="379"/>
      <c r="G27" s="379"/>
      <c r="H27" s="203"/>
      <c r="I27" s="195"/>
      <c r="J27" s="195"/>
      <c r="K27" s="195"/>
      <c r="L27" s="200"/>
      <c r="M27" s="200"/>
      <c r="N27" s="200"/>
    </row>
    <row r="28" spans="1:14" s="125" customFormat="1" ht="15.75" customHeight="1">
      <c r="A28" s="195"/>
      <c r="B28" s="116"/>
      <c r="C28" s="112"/>
      <c r="D28" s="115"/>
      <c r="E28" s="117"/>
      <c r="F28" s="117"/>
      <c r="G28" s="151"/>
      <c r="I28" s="203" t="s">
        <v>102</v>
      </c>
      <c r="J28" s="195"/>
      <c r="K28" s="195"/>
      <c r="L28" s="200"/>
      <c r="M28" s="200"/>
      <c r="N28" s="200"/>
    </row>
    <row r="29" spans="1:225" s="193" customFormat="1" ht="18.75">
      <c r="A29" s="196"/>
      <c r="B29" s="113" t="s">
        <v>127</v>
      </c>
      <c r="C29" s="114"/>
      <c r="D29" s="115"/>
      <c r="E29" s="378" t="e">
        <f>#REF!</f>
        <v>#REF!</v>
      </c>
      <c r="F29" s="378"/>
      <c r="G29" s="378"/>
      <c r="H29" s="203"/>
      <c r="I29" s="196"/>
      <c r="J29" s="196"/>
      <c r="K29" s="196"/>
      <c r="L29" s="197"/>
      <c r="M29" s="197"/>
      <c r="N29" s="200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25"/>
      <c r="GF29" s="125"/>
      <c r="GG29" s="125"/>
      <c r="GH29" s="125"/>
      <c r="GI29" s="125"/>
      <c r="GJ29" s="125"/>
      <c r="GK29" s="125"/>
      <c r="GL29" s="125"/>
      <c r="GM29" s="125"/>
      <c r="GN29" s="125"/>
      <c r="GO29" s="125"/>
      <c r="GP29" s="125"/>
      <c r="GQ29" s="125"/>
      <c r="GR29" s="125"/>
      <c r="GS29" s="125"/>
      <c r="GT29" s="125"/>
      <c r="GU29" s="125"/>
      <c r="GV29" s="125"/>
      <c r="GW29" s="125"/>
      <c r="GX29" s="125"/>
      <c r="GY29" s="125"/>
      <c r="GZ29" s="125"/>
      <c r="HA29" s="125"/>
      <c r="HB29" s="125"/>
      <c r="HC29" s="125"/>
      <c r="HD29" s="125"/>
      <c r="HE29" s="125"/>
      <c r="HF29" s="125"/>
      <c r="HG29" s="125"/>
      <c r="HH29" s="125"/>
      <c r="HI29" s="125"/>
      <c r="HJ29" s="125"/>
      <c r="HK29" s="125"/>
      <c r="HL29" s="125"/>
      <c r="HM29" s="125"/>
      <c r="HN29" s="125"/>
      <c r="HO29" s="125"/>
      <c r="HP29" s="125"/>
      <c r="HQ29" s="125"/>
    </row>
    <row r="30" spans="1:14" s="125" customFormat="1" ht="18.75">
      <c r="A30" s="195"/>
      <c r="B30" s="113"/>
      <c r="C30" s="128" t="s">
        <v>25</v>
      </c>
      <c r="D30" s="130"/>
      <c r="E30" s="379" t="s">
        <v>27</v>
      </c>
      <c r="F30" s="379"/>
      <c r="G30" s="379"/>
      <c r="H30" s="203"/>
      <c r="I30" s="195"/>
      <c r="J30" s="195"/>
      <c r="K30" s="195"/>
      <c r="L30" s="200"/>
      <c r="M30" s="200"/>
      <c r="N30" s="200"/>
    </row>
    <row r="31" spans="2:14" s="125" customFormat="1" ht="10.5" customHeight="1">
      <c r="B31" s="113"/>
      <c r="C31" s="126"/>
      <c r="D31" s="112"/>
      <c r="E31" s="127"/>
      <c r="F31" s="117"/>
      <c r="G31" s="203"/>
      <c r="H31" s="203"/>
      <c r="I31" s="204"/>
      <c r="J31" s="204"/>
      <c r="K31" s="204"/>
      <c r="L31" s="204"/>
      <c r="M31" s="204"/>
      <c r="N31" s="204"/>
    </row>
    <row r="32" spans="2:14" s="125" customFormat="1" ht="63.75" customHeight="1">
      <c r="B32" s="150" t="s">
        <v>26</v>
      </c>
      <c r="C32" s="301"/>
      <c r="D32" s="247"/>
      <c r="E32" s="357" t="str">
        <f>'о составе и количестве граждан'!E49:G49</f>
        <v>А.Ф. Галеева</v>
      </c>
      <c r="F32" s="357"/>
      <c r="G32" s="357"/>
      <c r="H32" s="300"/>
      <c r="I32" s="204"/>
      <c r="J32" s="204"/>
      <c r="K32" s="204"/>
      <c r="L32" s="204"/>
      <c r="M32" s="204"/>
      <c r="N32" s="204"/>
    </row>
    <row r="33" spans="2:14" s="125" customFormat="1" ht="18.75">
      <c r="B33" s="150"/>
      <c r="C33" s="128" t="s">
        <v>25</v>
      </c>
      <c r="D33" s="129"/>
      <c r="E33" s="356" t="s">
        <v>440</v>
      </c>
      <c r="F33" s="356"/>
      <c r="G33" s="356"/>
      <c r="H33" s="302"/>
      <c r="I33" s="204"/>
      <c r="J33" s="204"/>
      <c r="K33" s="204"/>
      <c r="L33" s="204"/>
      <c r="M33" s="204"/>
      <c r="N33" s="204"/>
    </row>
    <row r="34" spans="3:14" s="125" customFormat="1" ht="64.5" customHeight="1"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</row>
    <row r="35" spans="1:14" s="125" customFormat="1" ht="20.25" customHeight="1">
      <c r="A35" s="328"/>
      <c r="B35" s="328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</row>
    <row r="36" spans="1:14" s="125" customFormat="1" ht="18.75">
      <c r="A36" s="328"/>
      <c r="B36" s="328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</row>
    <row r="37" s="194" customFormat="1" ht="18.75"/>
    <row r="38" s="194" customFormat="1" ht="18.75"/>
    <row r="39" s="194" customFormat="1" ht="18.75"/>
    <row r="40" s="194" customFormat="1" ht="18.75"/>
    <row r="41" spans="12:28" ht="18.75">
      <c r="L41" s="149"/>
      <c r="M41" s="149"/>
      <c r="N41" s="149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</row>
    <row r="42" spans="12:28" ht="18.75">
      <c r="L42" s="149"/>
      <c r="M42" s="149"/>
      <c r="N42" s="149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</row>
    <row r="43" spans="12:28" ht="18.75">
      <c r="L43" s="149"/>
      <c r="M43" s="149"/>
      <c r="N43" s="149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</row>
    <row r="44" spans="12:28" ht="18.75">
      <c r="L44" s="149"/>
      <c r="M44" s="149"/>
      <c r="N44" s="149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</row>
    <row r="45" spans="12:28" ht="18.75">
      <c r="L45" s="149"/>
      <c r="M45" s="149"/>
      <c r="N45" s="149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</row>
    <row r="46" spans="12:28" ht="18.75">
      <c r="L46" s="149"/>
      <c r="M46" s="149"/>
      <c r="N46" s="149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</row>
    <row r="47" spans="12:28" ht="18.75">
      <c r="L47" s="149"/>
      <c r="M47" s="149"/>
      <c r="N47" s="149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</row>
    <row r="48" spans="1:28" ht="18.75">
      <c r="A48" s="148"/>
      <c r="B48" s="148"/>
      <c r="L48" s="149"/>
      <c r="M48" s="149"/>
      <c r="N48" s="149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</row>
  </sheetData>
  <sheetProtection password="C461" sheet="1" formatCells="0" formatColumns="0" formatRows="0"/>
  <mergeCells count="19">
    <mergeCell ref="L8:O10"/>
    <mergeCell ref="A1:O1"/>
    <mergeCell ref="A2:O2"/>
    <mergeCell ref="A3:O3"/>
    <mergeCell ref="C8:F10"/>
    <mergeCell ref="B8:B11"/>
    <mergeCell ref="A8:A11"/>
    <mergeCell ref="A4:O4"/>
    <mergeCell ref="A6:O6"/>
    <mergeCell ref="E33:G33"/>
    <mergeCell ref="E32:G32"/>
    <mergeCell ref="A5:O5"/>
    <mergeCell ref="A7:O7"/>
    <mergeCell ref="E26:G26"/>
    <mergeCell ref="E29:G29"/>
    <mergeCell ref="E30:G30"/>
    <mergeCell ref="E27:G27"/>
    <mergeCell ref="A24:I24"/>
    <mergeCell ref="G8:K10"/>
  </mergeCells>
  <dataValidations count="1">
    <dataValidation type="decimal" showInputMessage="1" showErrorMessage="1" errorTitle="Ошибка!" error="Введите численное значение! " sqref="P4:Q4">
      <formula1>0</formula1>
      <formula2>9.99999999999999E+26</formula2>
    </dataValidation>
  </dataValidations>
  <printOptions/>
  <pageMargins left="0.7" right="0.7" top="0.75" bottom="0.75" header="0.3" footer="0.3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FF0000"/>
  </sheetPr>
  <dimension ref="A1:I39"/>
  <sheetViews>
    <sheetView zoomScaleSheetLayoutView="110" zoomScalePageLayoutView="0" workbookViewId="0" topLeftCell="A1">
      <selection activeCell="E28" sqref="E28:F28"/>
    </sheetView>
  </sheetViews>
  <sheetFormatPr defaultColWidth="8.8515625" defaultRowHeight="15"/>
  <cols>
    <col min="1" max="1" width="8.8515625" style="33" customWidth="1"/>
    <col min="2" max="2" width="36.00390625" style="33" customWidth="1"/>
    <col min="3" max="3" width="24.140625" style="33" customWidth="1"/>
    <col min="4" max="4" width="19.57421875" style="33" customWidth="1"/>
    <col min="5" max="5" width="28.140625" style="33" customWidth="1"/>
    <col min="6" max="6" width="9.140625" style="33" customWidth="1"/>
    <col min="7" max="16384" width="8.8515625" style="33" customWidth="1"/>
  </cols>
  <sheetData>
    <row r="1" spans="1:7" ht="15">
      <c r="A1" s="417" t="s">
        <v>100</v>
      </c>
      <c r="B1" s="417"/>
      <c r="C1" s="417"/>
      <c r="D1" s="417"/>
      <c r="E1" s="417"/>
      <c r="G1" s="33" t="e">
        <f>#REF!</f>
        <v>#REF!</v>
      </c>
    </row>
    <row r="2" spans="1:5" ht="36.75" customHeight="1">
      <c r="A2" s="418" t="s">
        <v>91</v>
      </c>
      <c r="B2" s="418"/>
      <c r="C2" s="418"/>
      <c r="D2" s="418"/>
      <c r="E2" s="418"/>
    </row>
    <row r="3" spans="1:5" ht="24.75" customHeight="1">
      <c r="A3" s="419" t="e">
        <f>#REF!</f>
        <v>#REF!</v>
      </c>
      <c r="B3" s="419"/>
      <c r="C3" s="419"/>
      <c r="D3" s="419"/>
      <c r="E3" s="419"/>
    </row>
    <row r="4" spans="1:5" ht="15">
      <c r="A4" s="420" t="s">
        <v>144</v>
      </c>
      <c r="B4" s="420"/>
      <c r="C4" s="420"/>
      <c r="D4" s="420"/>
      <c r="E4" s="420"/>
    </row>
    <row r="5" spans="1:5" ht="15">
      <c r="A5" s="415" t="e">
        <f>#REF!</f>
        <v>#REF!</v>
      </c>
      <c r="B5" s="416"/>
      <c r="C5" s="416"/>
      <c r="D5" s="416"/>
      <c r="E5" s="416"/>
    </row>
    <row r="6" spans="1:5" ht="15">
      <c r="A6" s="415" t="e">
        <f>#REF!</f>
        <v>#REF!</v>
      </c>
      <c r="B6" s="416"/>
      <c r="C6" s="416"/>
      <c r="D6" s="416"/>
      <c r="E6" s="416"/>
    </row>
    <row r="8" spans="1:5" ht="71.25">
      <c r="A8" s="306" t="s">
        <v>94</v>
      </c>
      <c r="B8" s="176" t="s">
        <v>62</v>
      </c>
      <c r="C8" s="176" t="s">
        <v>444</v>
      </c>
      <c r="D8" s="176" t="s">
        <v>445</v>
      </c>
      <c r="E8" s="176" t="s">
        <v>446</v>
      </c>
    </row>
    <row r="9" spans="1:5" ht="15">
      <c r="A9" s="307">
        <v>1</v>
      </c>
      <c r="B9" s="308">
        <v>2</v>
      </c>
      <c r="C9" s="308">
        <v>3</v>
      </c>
      <c r="D9" s="308">
        <v>4</v>
      </c>
      <c r="E9" s="308">
        <v>5</v>
      </c>
    </row>
    <row r="10" spans="1:5" ht="15">
      <c r="A10" s="299">
        <v>1</v>
      </c>
      <c r="B10" s="93" t="s">
        <v>145</v>
      </c>
      <c r="C10" s="15"/>
      <c r="D10" s="15"/>
      <c r="E10" s="309"/>
    </row>
    <row r="11" spans="1:5" ht="15">
      <c r="A11" s="299">
        <v>2</v>
      </c>
      <c r="B11" s="93" t="s">
        <v>146</v>
      </c>
      <c r="C11" s="15"/>
      <c r="D11" s="15"/>
      <c r="E11" s="309"/>
    </row>
    <row r="12" spans="1:5" ht="15">
      <c r="A12" s="299">
        <v>3</v>
      </c>
      <c r="B12" s="93" t="s">
        <v>147</v>
      </c>
      <c r="C12" s="15"/>
      <c r="D12" s="15"/>
      <c r="E12" s="309"/>
    </row>
    <row r="13" spans="1:5" ht="15">
      <c r="A13" s="299">
        <v>4</v>
      </c>
      <c r="B13" s="93" t="s">
        <v>148</v>
      </c>
      <c r="C13" s="15"/>
      <c r="D13" s="15"/>
      <c r="E13" s="309"/>
    </row>
    <row r="14" spans="1:5" ht="15">
      <c r="A14" s="299">
        <v>5</v>
      </c>
      <c r="B14" s="93" t="s">
        <v>149</v>
      </c>
      <c r="C14" s="15"/>
      <c r="D14" s="15"/>
      <c r="E14" s="309"/>
    </row>
    <row r="15" spans="1:5" ht="15">
      <c r="A15" s="299">
        <v>6</v>
      </c>
      <c r="B15" s="93" t="s">
        <v>150</v>
      </c>
      <c r="C15" s="15"/>
      <c r="D15" s="15"/>
      <c r="E15" s="309"/>
    </row>
    <row r="16" spans="1:5" ht="90">
      <c r="A16" s="75">
        <v>7</v>
      </c>
      <c r="B16" s="93" t="s">
        <v>151</v>
      </c>
      <c r="C16" s="15"/>
      <c r="D16" s="15"/>
      <c r="E16" s="309"/>
    </row>
    <row r="17" spans="1:5" ht="15">
      <c r="A17" s="299">
        <v>8</v>
      </c>
      <c r="B17" s="93" t="s">
        <v>152</v>
      </c>
      <c r="C17" s="15"/>
      <c r="D17" s="15"/>
      <c r="E17" s="309"/>
    </row>
    <row r="18" spans="1:5" ht="15">
      <c r="A18" s="310"/>
      <c r="B18" s="311" t="s">
        <v>99</v>
      </c>
      <c r="C18" s="312"/>
      <c r="D18" s="313">
        <f>SUM(D10:D17)</f>
        <v>0</v>
      </c>
      <c r="E18" s="314">
        <f>SUM(E10:E17)</f>
        <v>0</v>
      </c>
    </row>
    <row r="19" spans="1:5" ht="15">
      <c r="A19" s="39"/>
      <c r="B19" s="39"/>
      <c r="C19" s="39"/>
      <c r="D19" s="39"/>
      <c r="E19" s="39"/>
    </row>
    <row r="20" spans="1:5" ht="15">
      <c r="A20" s="39" t="s">
        <v>125</v>
      </c>
      <c r="B20" s="39"/>
      <c r="C20" s="39"/>
      <c r="D20" s="39"/>
      <c r="E20" s="39"/>
    </row>
    <row r="21" spans="1:5" ht="15">
      <c r="A21" s="39" t="s">
        <v>1</v>
      </c>
      <c r="B21" s="39"/>
      <c r="C21" s="39"/>
      <c r="D21" s="39"/>
      <c r="E21" s="39"/>
    </row>
    <row r="22" spans="1:5" ht="15">
      <c r="A22" s="414" t="s">
        <v>126</v>
      </c>
      <c r="B22" s="414"/>
      <c r="C22" s="414"/>
      <c r="D22" s="414"/>
      <c r="E22" s="414"/>
    </row>
    <row r="23" spans="1:5" ht="15">
      <c r="A23" s="39"/>
      <c r="B23" s="39"/>
      <c r="C23" s="39"/>
      <c r="D23" s="39"/>
      <c r="E23" s="39"/>
    </row>
    <row r="24" spans="1:5" ht="15">
      <c r="A24" s="39"/>
      <c r="B24" s="39"/>
      <c r="C24" s="39"/>
      <c r="D24" s="39"/>
      <c r="E24" s="39"/>
    </row>
    <row r="25" spans="1:8" ht="18.75">
      <c r="A25" s="40"/>
      <c r="B25" s="122" t="s">
        <v>101</v>
      </c>
      <c r="C25" s="114"/>
      <c r="D25" s="115"/>
      <c r="E25" s="409" t="e">
        <f>#REF!</f>
        <v>#REF!</v>
      </c>
      <c r="F25" s="409"/>
      <c r="H25" s="39"/>
    </row>
    <row r="26" spans="1:8" ht="15.75">
      <c r="A26" s="39"/>
      <c r="B26" s="315"/>
      <c r="C26" s="128" t="s">
        <v>25</v>
      </c>
      <c r="D26" s="129"/>
      <c r="E26" s="356" t="s">
        <v>27</v>
      </c>
      <c r="F26" s="356"/>
      <c r="G26" s="39"/>
      <c r="H26" s="39"/>
    </row>
    <row r="27" spans="1:6" ht="18.75">
      <c r="A27" s="39"/>
      <c r="B27" s="141"/>
      <c r="C27" s="112"/>
      <c r="D27" s="39" t="s">
        <v>102</v>
      </c>
      <c r="E27" s="117"/>
      <c r="F27" s="117"/>
    </row>
    <row r="28" spans="1:8" ht="18.75">
      <c r="A28" s="39"/>
      <c r="B28" s="122" t="s">
        <v>127</v>
      </c>
      <c r="C28" s="114"/>
      <c r="D28" s="115"/>
      <c r="E28" s="409" t="e">
        <f>#REF!</f>
        <v>#REF!</v>
      </c>
      <c r="F28" s="409"/>
      <c r="G28" s="39"/>
      <c r="H28" s="39"/>
    </row>
    <row r="29" spans="1:8" ht="15.75">
      <c r="A29" s="39"/>
      <c r="B29" s="122"/>
      <c r="C29" s="128" t="s">
        <v>25</v>
      </c>
      <c r="D29" s="130"/>
      <c r="E29" s="356" t="s">
        <v>27</v>
      </c>
      <c r="F29" s="356"/>
      <c r="G29" s="39"/>
      <c r="H29" s="39"/>
    </row>
    <row r="30" spans="1:8" ht="18.75">
      <c r="A30" s="39"/>
      <c r="B30" s="122"/>
      <c r="C30" s="126"/>
      <c r="D30" s="112"/>
      <c r="E30" s="127"/>
      <c r="F30" s="117"/>
      <c r="G30" s="39"/>
      <c r="H30" s="39"/>
    </row>
    <row r="31" spans="2:8" ht="36" customHeight="1">
      <c r="B31" s="316" t="s">
        <v>26</v>
      </c>
      <c r="C31" s="410"/>
      <c r="D31" s="411"/>
      <c r="E31" s="413" t="str">
        <f>'о составе и количестве граждан'!E49:G49</f>
        <v>А.Ф. Галеева</v>
      </c>
      <c r="F31" s="413"/>
      <c r="G31" s="39"/>
      <c r="H31" s="39"/>
    </row>
    <row r="32" spans="1:9" ht="15.75">
      <c r="A32" s="39"/>
      <c r="B32" s="315"/>
      <c r="C32" s="128" t="s">
        <v>25</v>
      </c>
      <c r="D32" s="129"/>
      <c r="E32" s="356" t="s">
        <v>440</v>
      </c>
      <c r="F32" s="356"/>
      <c r="G32" s="2"/>
      <c r="H32" s="2"/>
      <c r="I32" s="7"/>
    </row>
    <row r="33" spans="1:8" ht="15">
      <c r="A33" s="39"/>
      <c r="C33" s="412"/>
      <c r="D33" s="412"/>
      <c r="E33" s="412"/>
      <c r="F33" s="7"/>
      <c r="G33" s="7"/>
      <c r="H33" s="7"/>
    </row>
    <row r="34" spans="1:8" ht="15">
      <c r="A34" s="39"/>
      <c r="B34" s="39"/>
      <c r="C34" s="2"/>
      <c r="D34" s="2"/>
      <c r="E34" s="2"/>
      <c r="F34" s="7"/>
      <c r="G34" s="7"/>
      <c r="H34" s="7"/>
    </row>
    <row r="35" spans="1:5" ht="15">
      <c r="A35" s="39"/>
      <c r="B35" s="39"/>
      <c r="C35" s="39"/>
      <c r="D35" s="39"/>
      <c r="E35" s="39"/>
    </row>
    <row r="36" spans="1:5" ht="15">
      <c r="A36" s="39"/>
      <c r="B36" s="39"/>
      <c r="C36" s="39"/>
      <c r="D36" s="39"/>
      <c r="E36" s="39"/>
    </row>
    <row r="37" spans="1:5" ht="15">
      <c r="A37" s="39"/>
      <c r="B37" s="39"/>
      <c r="C37" s="39"/>
      <c r="D37" s="39"/>
      <c r="E37" s="39"/>
    </row>
    <row r="38" spans="1:5" ht="15">
      <c r="A38" s="39"/>
      <c r="B38" s="39"/>
      <c r="C38" s="39"/>
      <c r="D38" s="39"/>
      <c r="E38" s="39"/>
    </row>
    <row r="39" spans="1:5" ht="15">
      <c r="A39" s="39"/>
      <c r="B39" s="39"/>
      <c r="C39" s="39"/>
      <c r="D39" s="39"/>
      <c r="E39" s="39"/>
    </row>
  </sheetData>
  <sheetProtection password="C461" sheet="1" formatCells="0" formatColumns="0" formatRows="0"/>
  <mergeCells count="15">
    <mergeCell ref="E25:F25"/>
    <mergeCell ref="A22:E22"/>
    <mergeCell ref="A5:E5"/>
    <mergeCell ref="A1:E1"/>
    <mergeCell ref="A2:E2"/>
    <mergeCell ref="A3:E3"/>
    <mergeCell ref="A4:E4"/>
    <mergeCell ref="A6:E6"/>
    <mergeCell ref="E26:F26"/>
    <mergeCell ref="E28:F28"/>
    <mergeCell ref="E29:F29"/>
    <mergeCell ref="C31:D31"/>
    <mergeCell ref="E32:F32"/>
    <mergeCell ref="C33:E33"/>
    <mergeCell ref="E31:F31"/>
  </mergeCells>
  <dataValidations count="2">
    <dataValidation type="whole" allowBlank="1" showInputMessage="1" showErrorMessage="1" errorTitle="Ошибка!" error="Введите целое число! " sqref="C10:D17">
      <formula1>0</formula1>
      <formula2>999999999999</formula2>
    </dataValidation>
    <dataValidation type="decimal" showInputMessage="1" showErrorMessage="1" errorTitle="Ошибка!" error="Введите численное значение!" sqref="E10:E17">
      <formula1>0</formula1>
      <formula2>9.99999999999999E+26</formula2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rgb="FF92D050"/>
    <pageSetUpPr fitToPage="1"/>
  </sheetPr>
  <dimension ref="A1:M54"/>
  <sheetViews>
    <sheetView view="pageBreakPreview" zoomScale="85" zoomScaleNormal="85" zoomScaleSheetLayoutView="85" zoomScalePageLayoutView="0" workbookViewId="0" topLeftCell="A7">
      <selection activeCell="B29" sqref="B29"/>
    </sheetView>
  </sheetViews>
  <sheetFormatPr defaultColWidth="8.8515625" defaultRowHeight="15"/>
  <cols>
    <col min="1" max="1" width="8.8515625" style="149" customWidth="1"/>
    <col min="2" max="2" width="91.421875" style="149" customWidth="1"/>
    <col min="3" max="3" width="49.00390625" style="149" customWidth="1"/>
    <col min="4" max="4" width="7.140625" style="149" customWidth="1"/>
    <col min="5" max="5" width="9.7109375" style="249" customWidth="1"/>
    <col min="6" max="7" width="14.140625" style="249" customWidth="1"/>
    <col min="8" max="13" width="8.8515625" style="249" customWidth="1"/>
    <col min="14" max="16384" width="8.8515625" style="149" customWidth="1"/>
  </cols>
  <sheetData>
    <row r="1" spans="1:6" ht="18.75">
      <c r="A1" s="423" t="s">
        <v>196</v>
      </c>
      <c r="B1" s="423"/>
      <c r="C1" s="423"/>
      <c r="D1" s="206"/>
      <c r="F1" s="249" t="e">
        <f>#REF!</f>
        <v>#REF!</v>
      </c>
    </row>
    <row r="2" spans="1:4" ht="103.5" customHeight="1">
      <c r="A2" s="424" t="s">
        <v>92</v>
      </c>
      <c r="B2" s="424"/>
      <c r="C2" s="424"/>
      <c r="D2" s="207"/>
    </row>
    <row r="3" spans="1:4" ht="35.25" customHeight="1">
      <c r="A3" s="425" t="e">
        <f>#REF!</f>
        <v>#REF!</v>
      </c>
      <c r="B3" s="426"/>
      <c r="C3" s="426"/>
      <c r="D3" s="208"/>
    </row>
    <row r="4" spans="1:4" ht="18.75">
      <c r="A4" s="427" t="s">
        <v>448</v>
      </c>
      <c r="B4" s="427"/>
      <c r="C4" s="427"/>
      <c r="D4" s="209"/>
    </row>
    <row r="5" spans="1:4" ht="21" customHeight="1">
      <c r="A5" s="429" t="e">
        <f>#REF!</f>
        <v>#REF!</v>
      </c>
      <c r="B5" s="430"/>
      <c r="C5" s="430"/>
      <c r="D5" s="209"/>
    </row>
    <row r="6" spans="1:4" ht="18.75">
      <c r="A6" s="428" t="s">
        <v>90</v>
      </c>
      <c r="B6" s="428"/>
      <c r="C6" s="428"/>
      <c r="D6" s="209"/>
    </row>
    <row r="7" spans="1:13" s="251" customFormat="1" ht="19.5" thickBot="1">
      <c r="A7" s="147"/>
      <c r="B7" s="147" t="e">
        <f>#REF!</f>
        <v>#REF!</v>
      </c>
      <c r="C7" s="147" t="e">
        <f>#REF!</f>
        <v>#REF!</v>
      </c>
      <c r="D7" s="210"/>
      <c r="E7" s="250"/>
      <c r="F7" s="250"/>
      <c r="G7" s="250"/>
      <c r="H7" s="250"/>
      <c r="I7" s="250"/>
      <c r="J7" s="250"/>
      <c r="K7" s="250"/>
      <c r="L7" s="250"/>
      <c r="M7" s="250"/>
    </row>
    <row r="8" spans="1:4" ht="41.25" customHeight="1" thickBot="1">
      <c r="A8" s="265" t="s">
        <v>94</v>
      </c>
      <c r="B8" s="266" t="s">
        <v>108</v>
      </c>
      <c r="C8" s="264" t="s">
        <v>197</v>
      </c>
      <c r="D8" s="212"/>
    </row>
    <row r="9" spans="1:4" ht="19.5" thickBot="1">
      <c r="A9" s="265">
        <v>1</v>
      </c>
      <c r="B9" s="266">
        <v>2</v>
      </c>
      <c r="C9" s="213">
        <v>3</v>
      </c>
      <c r="D9" s="212"/>
    </row>
    <row r="10" spans="1:6" ht="38.25" thickBot="1">
      <c r="A10" s="267">
        <v>1</v>
      </c>
      <c r="B10" s="214" t="s">
        <v>153</v>
      </c>
      <c r="C10" s="348">
        <v>220000</v>
      </c>
      <c r="D10" s="215"/>
      <c r="F10" s="249" t="s">
        <v>6</v>
      </c>
    </row>
    <row r="11" spans="1:4" ht="38.25" thickBot="1">
      <c r="A11" s="268">
        <v>2</v>
      </c>
      <c r="B11" s="216" t="s">
        <v>154</v>
      </c>
      <c r="C11" s="217">
        <v>52733</v>
      </c>
      <c r="D11" s="115"/>
    </row>
    <row r="12" spans="1:8" ht="19.5" thickBot="1">
      <c r="A12" s="268">
        <v>3</v>
      </c>
      <c r="B12" s="216" t="s">
        <v>155</v>
      </c>
      <c r="C12" s="217">
        <v>433</v>
      </c>
      <c r="D12" s="115"/>
      <c r="H12" s="252"/>
    </row>
    <row r="13" spans="1:4" ht="19.5" thickBot="1">
      <c r="A13" s="268">
        <v>4</v>
      </c>
      <c r="B13" s="216" t="s">
        <v>156</v>
      </c>
      <c r="C13" s="218">
        <f>'о составе и количестве граждан'!J13</f>
        <v>433</v>
      </c>
      <c r="D13" s="219"/>
    </row>
    <row r="14" spans="1:4" ht="18.75">
      <c r="A14" s="269">
        <v>5</v>
      </c>
      <c r="B14" s="220" t="s">
        <v>157</v>
      </c>
      <c r="C14" s="221">
        <f>SUM(C15:C22)</f>
        <v>99733</v>
      </c>
      <c r="D14" s="222"/>
    </row>
    <row r="15" spans="1:6" ht="18.75">
      <c r="A15" s="270" t="s">
        <v>132</v>
      </c>
      <c r="B15" s="223" t="s">
        <v>158</v>
      </c>
      <c r="C15" s="224">
        <f>'о предоставлении услуг'!K13</f>
        <v>49953</v>
      </c>
      <c r="D15" s="219"/>
      <c r="F15" s="225"/>
    </row>
    <row r="16" spans="1:6" ht="18.75">
      <c r="A16" s="270" t="s">
        <v>133</v>
      </c>
      <c r="B16" s="223" t="s">
        <v>159</v>
      </c>
      <c r="C16" s="224">
        <f>'о предоставлении услуг'!K14</f>
        <v>15961</v>
      </c>
      <c r="D16" s="219"/>
      <c r="F16" s="225"/>
    </row>
    <row r="17" spans="1:6" ht="18.75">
      <c r="A17" s="270" t="s">
        <v>134</v>
      </c>
      <c r="B17" s="223" t="s">
        <v>160</v>
      </c>
      <c r="C17" s="224">
        <f>'о предоставлении услуг'!K16</f>
        <v>33758</v>
      </c>
      <c r="D17" s="219"/>
      <c r="F17" s="225"/>
    </row>
    <row r="18" spans="1:6" ht="18.75">
      <c r="A18" s="270" t="s">
        <v>135</v>
      </c>
      <c r="B18" s="223" t="s">
        <v>161</v>
      </c>
      <c r="C18" s="224">
        <f>'о предоставлении услуг'!K15</f>
        <v>0</v>
      </c>
      <c r="D18" s="219"/>
      <c r="F18" s="225"/>
    </row>
    <row r="19" spans="1:6" ht="18.75">
      <c r="A19" s="270" t="s">
        <v>136</v>
      </c>
      <c r="B19" s="223" t="s">
        <v>162</v>
      </c>
      <c r="C19" s="224">
        <f>'о предоставлении услуг'!K17</f>
        <v>0</v>
      </c>
      <c r="D19" s="219"/>
      <c r="F19" s="225"/>
    </row>
    <row r="20" spans="1:6" ht="18.75">
      <c r="A20" s="270" t="s">
        <v>137</v>
      </c>
      <c r="B20" s="223" t="s">
        <v>163</v>
      </c>
      <c r="C20" s="224">
        <f>'о предоставлении услуг'!K18</f>
        <v>60</v>
      </c>
      <c r="D20" s="219"/>
      <c r="F20" s="225"/>
    </row>
    <row r="21" spans="1:6" ht="21.75" customHeight="1">
      <c r="A21" s="270" t="s">
        <v>178</v>
      </c>
      <c r="B21" s="223" t="s">
        <v>164</v>
      </c>
      <c r="C21" s="224">
        <f>'о предоставлении услуг'!K19</f>
        <v>1</v>
      </c>
      <c r="D21" s="219"/>
      <c r="F21" s="225"/>
    </row>
    <row r="22" spans="1:7" ht="19.5" thickBot="1">
      <c r="A22" s="271" t="s">
        <v>179</v>
      </c>
      <c r="B22" s="226" t="s">
        <v>2</v>
      </c>
      <c r="C22" s="224">
        <f>'о предоставлении услуг'!K20</f>
        <v>0</v>
      </c>
      <c r="D22" s="219"/>
      <c r="F22" s="227"/>
      <c r="G22" s="253"/>
    </row>
    <row r="23" spans="1:7" ht="19.5" thickBot="1">
      <c r="A23" s="272" t="s">
        <v>180</v>
      </c>
      <c r="B23" s="216" t="s">
        <v>165</v>
      </c>
      <c r="C23" s="218">
        <f>C12-C13</f>
        <v>0</v>
      </c>
      <c r="D23" s="219"/>
      <c r="F23" s="253"/>
      <c r="G23" s="253"/>
    </row>
    <row r="24" spans="1:7" ht="18.75">
      <c r="A24" s="273" t="s">
        <v>181</v>
      </c>
      <c r="B24" s="220" t="s">
        <v>166</v>
      </c>
      <c r="C24" s="228">
        <f>SUM(C25:C27)</f>
        <v>24</v>
      </c>
      <c r="D24" s="229"/>
      <c r="F24" s="253" t="s">
        <v>191</v>
      </c>
      <c r="G24" s="253"/>
    </row>
    <row r="25" spans="1:7" ht="18.75">
      <c r="A25" s="270" t="s">
        <v>138</v>
      </c>
      <c r="B25" s="223" t="s">
        <v>167</v>
      </c>
      <c r="C25" s="230">
        <v>2</v>
      </c>
      <c r="D25" s="115"/>
      <c r="F25" s="253"/>
      <c r="G25" s="253"/>
    </row>
    <row r="26" spans="1:7" ht="18.75">
      <c r="A26" s="270" t="s">
        <v>139</v>
      </c>
      <c r="B26" s="223" t="s">
        <v>168</v>
      </c>
      <c r="C26" s="230">
        <v>22</v>
      </c>
      <c r="D26" s="115"/>
      <c r="F26" s="253"/>
      <c r="G26" s="253"/>
    </row>
    <row r="27" spans="1:7" ht="19.5" thickBot="1">
      <c r="A27" s="271" t="s">
        <v>140</v>
      </c>
      <c r="B27" s="226" t="s">
        <v>169</v>
      </c>
      <c r="C27" s="231"/>
      <c r="D27" s="115"/>
      <c r="F27" s="253"/>
      <c r="G27" s="253"/>
    </row>
    <row r="28" spans="1:7" ht="18.75">
      <c r="A28" s="273" t="s">
        <v>182</v>
      </c>
      <c r="B28" s="220" t="s">
        <v>170</v>
      </c>
      <c r="C28" s="228">
        <f>SUM(C29:C31)</f>
        <v>24</v>
      </c>
      <c r="D28" s="229"/>
      <c r="F28" s="253" t="s">
        <v>191</v>
      </c>
      <c r="G28" s="253"/>
    </row>
    <row r="29" spans="1:7" ht="18.75">
      <c r="A29" s="270" t="s">
        <v>141</v>
      </c>
      <c r="B29" s="223" t="s">
        <v>167</v>
      </c>
      <c r="C29" s="230">
        <v>2</v>
      </c>
      <c r="D29" s="115"/>
      <c r="F29" s="253"/>
      <c r="G29" s="253"/>
    </row>
    <row r="30" spans="1:7" ht="18.75">
      <c r="A30" s="270" t="s">
        <v>142</v>
      </c>
      <c r="B30" s="223" t="s">
        <v>171</v>
      </c>
      <c r="C30" s="230">
        <v>22</v>
      </c>
      <c r="D30" s="115"/>
      <c r="F30" s="253"/>
      <c r="G30" s="253"/>
    </row>
    <row r="31" spans="1:7" ht="19.5" thickBot="1">
      <c r="A31" s="271" t="s">
        <v>143</v>
      </c>
      <c r="B31" s="226" t="s">
        <v>172</v>
      </c>
      <c r="C31" s="231"/>
      <c r="D31" s="115"/>
      <c r="F31" s="253"/>
      <c r="G31" s="253"/>
    </row>
    <row r="32" spans="1:7" ht="19.5" thickBot="1">
      <c r="A32" s="272" t="s">
        <v>183</v>
      </c>
      <c r="B32" s="216" t="s">
        <v>173</v>
      </c>
      <c r="C32" s="217">
        <v>100</v>
      </c>
      <c r="D32" s="115"/>
      <c r="F32" s="253" t="s">
        <v>8</v>
      </c>
      <c r="G32" s="253"/>
    </row>
    <row r="33" spans="1:7" ht="19.5" thickBot="1">
      <c r="A33" s="272" t="s">
        <v>184</v>
      </c>
      <c r="B33" s="216" t="s">
        <v>174</v>
      </c>
      <c r="C33" s="263"/>
      <c r="D33" s="124"/>
      <c r="F33" s="253" t="s">
        <v>9</v>
      </c>
      <c r="G33" s="253"/>
    </row>
    <row r="34" spans="1:8" ht="18.75">
      <c r="A34" s="273" t="s">
        <v>185</v>
      </c>
      <c r="B34" s="220" t="s">
        <v>175</v>
      </c>
      <c r="C34" s="232" t="e">
        <f>#REF!/1000</f>
        <v>#REF!</v>
      </c>
      <c r="D34" s="233"/>
      <c r="F34" s="227"/>
      <c r="G34" s="253"/>
      <c r="H34" s="254"/>
    </row>
    <row r="35" spans="1:8" ht="18.75">
      <c r="A35" s="270" t="s">
        <v>186</v>
      </c>
      <c r="B35" s="223" t="s">
        <v>176</v>
      </c>
      <c r="C35" s="234" t="e">
        <f>SUM(C36:C38)</f>
        <v>#REF!</v>
      </c>
      <c r="D35" s="235"/>
      <c r="E35" s="255" t="e">
        <f>SUM(C36:C38)</f>
        <v>#REF!</v>
      </c>
      <c r="F35" s="227" t="e">
        <f>IF(C35=E35,"Верно","Не совпадают, введите правильные значения")</f>
        <v>#REF!</v>
      </c>
      <c r="G35" s="253" t="s">
        <v>191</v>
      </c>
      <c r="H35" s="254"/>
    </row>
    <row r="36" spans="1:8" ht="18.75">
      <c r="A36" s="270" t="s">
        <v>187</v>
      </c>
      <c r="B36" s="223" t="s">
        <v>167</v>
      </c>
      <c r="C36" s="236" t="e">
        <f>#REF!/1000</f>
        <v>#REF!</v>
      </c>
      <c r="D36" s="237"/>
      <c r="F36" s="227"/>
      <c r="G36" s="253"/>
      <c r="H36" s="254"/>
    </row>
    <row r="37" spans="1:8" ht="18.75">
      <c r="A37" s="270" t="s">
        <v>188</v>
      </c>
      <c r="B37" s="223" t="s">
        <v>168</v>
      </c>
      <c r="C37" s="238" t="e">
        <f>#REF!/1000</f>
        <v>#REF!</v>
      </c>
      <c r="D37" s="237"/>
      <c r="F37" s="227"/>
      <c r="G37" s="253"/>
      <c r="H37" s="254"/>
    </row>
    <row r="38" spans="1:8" ht="19.5" thickBot="1">
      <c r="A38" s="271" t="s">
        <v>189</v>
      </c>
      <c r="B38" s="239" t="s">
        <v>177</v>
      </c>
      <c r="C38" s="240" t="e">
        <f>#REF!/1000</f>
        <v>#REF!</v>
      </c>
      <c r="D38" s="237"/>
      <c r="F38" s="227"/>
      <c r="G38" s="253"/>
      <c r="H38" s="254"/>
    </row>
    <row r="39" spans="1:9" ht="46.5" customHeight="1" thickBot="1">
      <c r="A39" s="272" t="s">
        <v>190</v>
      </c>
      <c r="B39" s="294" t="s">
        <v>192</v>
      </c>
      <c r="C39" s="262" t="e">
        <f>(C37/C30)*1000/12</f>
        <v>#REF!</v>
      </c>
      <c r="D39" s="256"/>
      <c r="F39" s="421" t="s">
        <v>195</v>
      </c>
      <c r="G39" s="421"/>
      <c r="H39" s="257"/>
      <c r="I39" s="257"/>
    </row>
    <row r="40" spans="1:9" ht="28.5" customHeight="1" thickBot="1">
      <c r="A40" s="272" t="s">
        <v>193</v>
      </c>
      <c r="B40" s="216" t="s">
        <v>194</v>
      </c>
      <c r="C40" s="262" t="e">
        <f>(C36/C29)*1000/12</f>
        <v>#REF!</v>
      </c>
      <c r="D40" s="256"/>
      <c r="F40" s="421"/>
      <c r="G40" s="421"/>
      <c r="H40" s="257"/>
      <c r="I40" s="257"/>
    </row>
    <row r="41" spans="1:7" ht="18.75">
      <c r="A41" s="153"/>
      <c r="B41" s="153"/>
      <c r="C41" s="153"/>
      <c r="D41" s="153"/>
      <c r="F41" s="253"/>
      <c r="G41" s="253"/>
    </row>
    <row r="42" spans="1:7" ht="18.75">
      <c r="A42" s="422" t="s">
        <v>126</v>
      </c>
      <c r="B42" s="422"/>
      <c r="C42" s="422"/>
      <c r="D42" s="241"/>
      <c r="E42" s="258"/>
      <c r="F42" s="253"/>
      <c r="G42" s="253"/>
    </row>
    <row r="43" spans="1:10" ht="18.75">
      <c r="A43" s="153"/>
      <c r="B43" s="153"/>
      <c r="C43" s="153"/>
      <c r="D43" s="153"/>
      <c r="E43" s="259"/>
      <c r="F43" s="259"/>
      <c r="G43" s="259"/>
      <c r="H43" s="259"/>
      <c r="I43" s="259"/>
      <c r="J43" s="259"/>
    </row>
    <row r="44" spans="1:10" ht="18.75">
      <c r="A44" s="113" t="s">
        <v>101</v>
      </c>
      <c r="B44" s="115"/>
      <c r="C44" s="144" t="e">
        <f>#REF!</f>
        <v>#REF!</v>
      </c>
      <c r="D44" s="131"/>
      <c r="E44" s="260"/>
      <c r="F44" s="136"/>
      <c r="G44" s="242"/>
      <c r="H44" s="243"/>
      <c r="I44" s="259"/>
      <c r="J44" s="259"/>
    </row>
    <row r="45" spans="1:10" ht="18.75">
      <c r="A45" s="148"/>
      <c r="B45" s="140" t="s">
        <v>447</v>
      </c>
      <c r="C45" s="133" t="s">
        <v>27</v>
      </c>
      <c r="D45" s="244"/>
      <c r="E45" s="260"/>
      <c r="F45" s="245"/>
      <c r="G45" s="243"/>
      <c r="H45" s="243"/>
      <c r="I45" s="259"/>
      <c r="J45" s="259"/>
    </row>
    <row r="46" spans="1:10" ht="18.75">
      <c r="A46" s="116"/>
      <c r="B46" s="246" t="s">
        <v>102</v>
      </c>
      <c r="C46" s="142"/>
      <c r="D46" s="115"/>
      <c r="E46" s="137"/>
      <c r="F46" s="137"/>
      <c r="G46" s="242"/>
      <c r="H46" s="259"/>
      <c r="I46" s="259"/>
      <c r="J46" s="259"/>
    </row>
    <row r="47" spans="1:10" ht="18.75">
      <c r="A47" s="113" t="s">
        <v>127</v>
      </c>
      <c r="B47" s="115"/>
      <c r="C47" s="144" t="e">
        <f>#REF!</f>
        <v>#REF!</v>
      </c>
      <c r="D47" s="131"/>
      <c r="E47" s="260"/>
      <c r="F47" s="136"/>
      <c r="G47" s="243"/>
      <c r="H47" s="243"/>
      <c r="I47" s="259"/>
      <c r="J47" s="259"/>
    </row>
    <row r="48" spans="1:10" ht="18.75">
      <c r="A48" s="113"/>
      <c r="B48" s="140" t="s">
        <v>447</v>
      </c>
      <c r="C48" s="133" t="s">
        <v>27</v>
      </c>
      <c r="D48" s="244"/>
      <c r="E48" s="260"/>
      <c r="F48" s="245"/>
      <c r="G48" s="243"/>
      <c r="H48" s="243"/>
      <c r="I48" s="259"/>
      <c r="J48" s="259"/>
    </row>
    <row r="49" spans="1:10" ht="18.75">
      <c r="A49" s="113"/>
      <c r="B49" s="139"/>
      <c r="C49" s="143"/>
      <c r="D49" s="112"/>
      <c r="E49" s="138"/>
      <c r="F49" s="137"/>
      <c r="G49" s="243"/>
      <c r="H49" s="243"/>
      <c r="I49" s="259"/>
      <c r="J49" s="259"/>
    </row>
    <row r="50" spans="1:10" ht="41.25" customHeight="1">
      <c r="A50" s="150" t="s">
        <v>26</v>
      </c>
      <c r="B50" s="247"/>
      <c r="C50" s="321" t="s">
        <v>464</v>
      </c>
      <c r="D50" s="142"/>
      <c r="E50" s="137"/>
      <c r="F50" s="137"/>
      <c r="G50" s="243"/>
      <c r="H50" s="243"/>
      <c r="I50" s="259"/>
      <c r="J50" s="259"/>
    </row>
    <row r="51" spans="1:10" ht="18.75">
      <c r="A51" s="148"/>
      <c r="B51" s="140" t="s">
        <v>447</v>
      </c>
      <c r="C51" s="133" t="s">
        <v>440</v>
      </c>
      <c r="D51" s="244"/>
      <c r="E51" s="260"/>
      <c r="F51" s="245"/>
      <c r="G51" s="248"/>
      <c r="H51" s="248"/>
      <c r="I51" s="259"/>
      <c r="J51" s="259"/>
    </row>
    <row r="52" spans="2:10" ht="18.75">
      <c r="B52" s="261"/>
      <c r="E52" s="259"/>
      <c r="F52" s="259"/>
      <c r="G52" s="259"/>
      <c r="H52" s="259"/>
      <c r="I52" s="259"/>
      <c r="J52" s="259"/>
    </row>
    <row r="53" spans="5:10" ht="18.75">
      <c r="E53" s="259"/>
      <c r="F53" s="259"/>
      <c r="G53" s="259"/>
      <c r="H53" s="259"/>
      <c r="I53" s="259"/>
      <c r="J53" s="259"/>
    </row>
    <row r="54" spans="5:10" ht="18.75">
      <c r="E54" s="259"/>
      <c r="F54" s="259"/>
      <c r="G54" s="259"/>
      <c r="H54" s="259"/>
      <c r="I54" s="259"/>
      <c r="J54" s="259"/>
    </row>
  </sheetData>
  <sheetProtection password="C461" sheet="1" formatCells="0" formatColumns="0" formatRows="0"/>
  <mergeCells count="8">
    <mergeCell ref="F39:G40"/>
    <mergeCell ref="A42:C42"/>
    <mergeCell ref="A1:C1"/>
    <mergeCell ref="A2:C2"/>
    <mergeCell ref="A3:C3"/>
    <mergeCell ref="A4:C4"/>
    <mergeCell ref="A6:C6"/>
    <mergeCell ref="A5:C5"/>
  </mergeCells>
  <dataValidations count="8">
    <dataValidation type="decimal" allowBlank="1" showInputMessage="1" showErrorMessage="1" errorTitle="Ошибка!" error="Вы должны вводить только цифровые значения!" sqref="C10:D10">
      <formula1>0</formula1>
      <formula2>9.99999999999999E+44</formula2>
    </dataValidation>
    <dataValidation type="whole" allowBlank="1" showInputMessage="1" showErrorMessage="1" errorTitle="Ошибка! " error="Вводите только целые числа!" sqref="C11:D11">
      <formula1>0</formula1>
      <formula2>200000000</formula2>
    </dataValidation>
    <dataValidation type="whole" showInputMessage="1" showErrorMessage="1" errorTitle="Ошибка!" error="Вводите только целые числа!" sqref="C12:D12">
      <formula1>0</formula1>
      <formula2>C11</formula2>
    </dataValidation>
    <dataValidation type="whole" showInputMessage="1" showErrorMessage="1" errorTitle="Ошибка!" error="Вводите только целые числа!" sqref="C13:D13">
      <formula1>0</formula1>
      <formula2>10000000</formula2>
    </dataValidation>
    <dataValidation type="whole" showInputMessage="1" showErrorMessage="1" errorTitle="Ошибка!" error="Введите целое число от 0 и больше" sqref="C23:D23">
      <formula1>0</formula1>
      <formula2>9999999999999</formula2>
    </dataValidation>
    <dataValidation type="decimal" showInputMessage="1" showErrorMessage="1" errorTitle="Ошибка!" error="Вводите только числа!" sqref="C29:D31 C25:D27 C36:D38">
      <formula1>0</formula1>
      <formula2>9.99999999999999E+25</formula2>
    </dataValidation>
    <dataValidation type="decimal" allowBlank="1" showInputMessage="1" showErrorMessage="1" errorTitle="Ошибка!" error="Вы можете вводить числа от 0 до 100!" sqref="C32:D32">
      <formula1>0</formula1>
      <formula2>100</formula2>
    </dataValidation>
    <dataValidation type="textLength" showInputMessage="1" showErrorMessage="1" errorTitle="Ошибка!" error="Вы должны разъснить причину неукомплектованности организации персоналом! " sqref="C33:D33">
      <formula1>2</formula1>
      <formula2>4000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rgb="FFFF0000"/>
  </sheetPr>
  <dimension ref="A1:J31"/>
  <sheetViews>
    <sheetView view="pageBreakPreview" zoomScale="85" zoomScaleSheetLayoutView="85" zoomScalePageLayoutView="0" workbookViewId="0" topLeftCell="A13">
      <selection activeCell="I22" sqref="I22"/>
    </sheetView>
  </sheetViews>
  <sheetFormatPr defaultColWidth="9.140625" defaultRowHeight="15"/>
  <cols>
    <col min="1" max="1" width="9.140625" style="274" customWidth="1"/>
    <col min="2" max="2" width="68.28125" style="282" bestFit="1" customWidth="1"/>
    <col min="3" max="3" width="18.421875" style="274" customWidth="1"/>
    <col min="4" max="4" width="16.421875" style="274" customWidth="1"/>
    <col min="5" max="5" width="18.8515625" style="317" customWidth="1"/>
    <col min="6" max="6" width="26.28125" style="317" customWidth="1"/>
    <col min="7" max="7" width="17.7109375" style="338" customWidth="1"/>
    <col min="8" max="8" width="23.8515625" style="317" customWidth="1"/>
    <col min="9" max="9" width="17.7109375" style="338" customWidth="1"/>
    <col min="10" max="10" width="18.57421875" style="274" customWidth="1"/>
    <col min="11" max="16384" width="9.140625" style="274" customWidth="1"/>
  </cols>
  <sheetData>
    <row r="1" spans="1:10" ht="18.75">
      <c r="A1" s="431" t="s">
        <v>417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0" ht="33" customHeight="1">
      <c r="A2" s="438" t="s">
        <v>418</v>
      </c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8.75">
      <c r="A3" s="430" t="e">
        <f>#REF!</f>
        <v>#REF!</v>
      </c>
      <c r="B3" s="430"/>
      <c r="C3" s="430"/>
      <c r="D3" s="430"/>
      <c r="E3" s="430"/>
      <c r="F3" s="430"/>
      <c r="G3" s="430"/>
      <c r="H3" s="430"/>
      <c r="I3" s="430"/>
      <c r="J3" s="430"/>
    </row>
    <row r="4" spans="1:10" ht="18.75">
      <c r="A4" s="434" t="s">
        <v>402</v>
      </c>
      <c r="B4" s="434"/>
      <c r="C4" s="434"/>
      <c r="D4" s="434"/>
      <c r="E4" s="434"/>
      <c r="F4" s="434"/>
      <c r="G4" s="434"/>
      <c r="H4" s="434"/>
      <c r="I4" s="434"/>
      <c r="J4" s="434"/>
    </row>
    <row r="5" spans="1:10" ht="20.25" customHeight="1">
      <c r="A5" s="432" t="e">
        <f>#REF!</f>
        <v>#REF!</v>
      </c>
      <c r="B5" s="433"/>
      <c r="C5" s="433"/>
      <c r="D5" s="433"/>
      <c r="E5" s="433"/>
      <c r="F5" s="433"/>
      <c r="G5" s="433"/>
      <c r="H5" s="433"/>
      <c r="I5" s="433"/>
      <c r="J5" s="433"/>
    </row>
    <row r="6" spans="1:10" ht="15.75" customHeight="1">
      <c r="A6" s="427" t="s">
        <v>90</v>
      </c>
      <c r="B6" s="427"/>
      <c r="C6" s="427"/>
      <c r="D6" s="427"/>
      <c r="E6" s="427"/>
      <c r="F6" s="427"/>
      <c r="G6" s="427"/>
      <c r="H6" s="427"/>
      <c r="I6" s="427"/>
      <c r="J6" s="427"/>
    </row>
    <row r="7" spans="1:10" ht="20.25" customHeight="1">
      <c r="A7" s="432" t="e">
        <f>#REF!</f>
        <v>#REF!</v>
      </c>
      <c r="B7" s="433"/>
      <c r="C7" s="433"/>
      <c r="D7" s="433"/>
      <c r="E7" s="433"/>
      <c r="F7" s="433"/>
      <c r="G7" s="433"/>
      <c r="H7" s="433"/>
      <c r="I7" s="433"/>
      <c r="J7" s="433"/>
    </row>
    <row r="8" spans="1:10" ht="18.75">
      <c r="A8" s="72"/>
      <c r="B8" s="109"/>
      <c r="C8" s="72"/>
      <c r="D8" s="72"/>
      <c r="G8" s="317"/>
      <c r="I8" s="317"/>
      <c r="J8" s="72"/>
    </row>
    <row r="9" spans="1:10" ht="18.75">
      <c r="A9" s="435" t="s">
        <v>70</v>
      </c>
      <c r="B9" s="436" t="s">
        <v>63</v>
      </c>
      <c r="C9" s="435" t="s">
        <v>69</v>
      </c>
      <c r="D9" s="435"/>
      <c r="E9" s="435" t="s">
        <v>67</v>
      </c>
      <c r="F9" s="437" t="s">
        <v>461</v>
      </c>
      <c r="G9" s="437" t="s">
        <v>68</v>
      </c>
      <c r="H9" s="437" t="s">
        <v>462</v>
      </c>
      <c r="I9" s="437" t="s">
        <v>68</v>
      </c>
      <c r="J9" s="435" t="s">
        <v>64</v>
      </c>
    </row>
    <row r="10" spans="1:10" ht="18.75">
      <c r="A10" s="435"/>
      <c r="B10" s="436"/>
      <c r="C10" s="435"/>
      <c r="D10" s="435"/>
      <c r="E10" s="435"/>
      <c r="F10" s="437"/>
      <c r="G10" s="437"/>
      <c r="H10" s="437"/>
      <c r="I10" s="437"/>
      <c r="J10" s="435"/>
    </row>
    <row r="11" spans="1:10" ht="173.25" customHeight="1">
      <c r="A11" s="435"/>
      <c r="B11" s="436"/>
      <c r="C11" s="275" t="s">
        <v>66</v>
      </c>
      <c r="D11" s="275" t="s">
        <v>65</v>
      </c>
      <c r="E11" s="435"/>
      <c r="F11" s="437"/>
      <c r="G11" s="437"/>
      <c r="H11" s="437"/>
      <c r="I11" s="437"/>
      <c r="J11" s="435"/>
    </row>
    <row r="12" spans="1:10" ht="18.75">
      <c r="A12" s="275">
        <v>1</v>
      </c>
      <c r="B12" s="145">
        <v>2</v>
      </c>
      <c r="C12" s="275">
        <v>3</v>
      </c>
      <c r="D12" s="275">
        <v>4</v>
      </c>
      <c r="E12" s="275">
        <v>5</v>
      </c>
      <c r="F12" s="276">
        <v>6</v>
      </c>
      <c r="G12" s="276">
        <v>7</v>
      </c>
      <c r="H12" s="276">
        <v>6</v>
      </c>
      <c r="I12" s="276">
        <v>7</v>
      </c>
      <c r="J12" s="275">
        <v>8</v>
      </c>
    </row>
    <row r="13" spans="1:10" ht="93.75">
      <c r="A13" s="275">
        <v>1</v>
      </c>
      <c r="B13" s="146" t="s">
        <v>407</v>
      </c>
      <c r="C13" s="275" t="s">
        <v>219</v>
      </c>
      <c r="D13" s="275">
        <v>792</v>
      </c>
      <c r="E13" s="277">
        <f>SUM(E14,E15,E18,E20,E19,E21,E16,E17)</f>
        <v>385</v>
      </c>
      <c r="F13" s="277">
        <f>SUM(F14,F15,F18,F20,F19,F21,F16,F17)</f>
        <v>383.4</v>
      </c>
      <c r="G13" s="303">
        <f>F13/E13</f>
        <v>0.9958441558441558</v>
      </c>
      <c r="H13" s="277">
        <f>SUM(H14,H15,H18,H20,H19,H21,H16,H17)</f>
        <v>433</v>
      </c>
      <c r="I13" s="303">
        <f>H13/$E13</f>
        <v>1.1246753246753247</v>
      </c>
      <c r="J13" s="279"/>
    </row>
    <row r="14" spans="1:10" ht="56.25">
      <c r="A14" s="278" t="s">
        <v>409</v>
      </c>
      <c r="B14" s="146" t="s">
        <v>452</v>
      </c>
      <c r="C14" s="275" t="s">
        <v>408</v>
      </c>
      <c r="D14" s="275">
        <v>792</v>
      </c>
      <c r="E14" s="279">
        <v>375</v>
      </c>
      <c r="F14" s="304">
        <v>373.2</v>
      </c>
      <c r="G14" s="303">
        <f aca="true" t="shared" si="0" ref="G14:G21">F14/E14</f>
        <v>0.9952</v>
      </c>
      <c r="H14" s="304">
        <v>419</v>
      </c>
      <c r="I14" s="303">
        <f aca="true" t="shared" si="1" ref="I14:I21">H14/$E14</f>
        <v>1.1173333333333333</v>
      </c>
      <c r="J14" s="279"/>
    </row>
    <row r="15" spans="1:10" ht="75">
      <c r="A15" s="275" t="s">
        <v>410</v>
      </c>
      <c r="B15" s="146" t="s">
        <v>454</v>
      </c>
      <c r="C15" s="275" t="s">
        <v>408</v>
      </c>
      <c r="D15" s="275">
        <v>792</v>
      </c>
      <c r="E15" s="279">
        <v>10</v>
      </c>
      <c r="F15" s="304">
        <v>10.2</v>
      </c>
      <c r="G15" s="303">
        <f>F15/E15</f>
        <v>1.02</v>
      </c>
      <c r="H15" s="304">
        <v>14</v>
      </c>
      <c r="I15" s="303">
        <f t="shared" si="1"/>
        <v>1.4</v>
      </c>
      <c r="J15" s="279"/>
    </row>
    <row r="16" spans="1:10" ht="75">
      <c r="A16" s="275" t="s">
        <v>411</v>
      </c>
      <c r="B16" s="146" t="s">
        <v>453</v>
      </c>
      <c r="C16" s="275" t="s">
        <v>408</v>
      </c>
      <c r="D16" s="275">
        <v>792</v>
      </c>
      <c r="E16" s="279"/>
      <c r="F16" s="304"/>
      <c r="G16" s="303" t="e">
        <f t="shared" si="0"/>
        <v>#DIV/0!</v>
      </c>
      <c r="H16" s="304"/>
      <c r="I16" s="303" t="e">
        <f t="shared" si="1"/>
        <v>#DIV/0!</v>
      </c>
      <c r="J16" s="279"/>
    </row>
    <row r="17" spans="1:10" ht="75">
      <c r="A17" s="278" t="s">
        <v>412</v>
      </c>
      <c r="B17" s="146" t="s">
        <v>455</v>
      </c>
      <c r="C17" s="275" t="s">
        <v>408</v>
      </c>
      <c r="D17" s="275">
        <v>792</v>
      </c>
      <c r="E17" s="279"/>
      <c r="F17" s="304"/>
      <c r="G17" s="342" t="e">
        <f t="shared" si="0"/>
        <v>#DIV/0!</v>
      </c>
      <c r="H17" s="304"/>
      <c r="I17" s="303" t="e">
        <f t="shared" si="1"/>
        <v>#DIV/0!</v>
      </c>
      <c r="J17" s="279"/>
    </row>
    <row r="18" spans="1:10" ht="75" hidden="1">
      <c r="A18" s="278" t="s">
        <v>413</v>
      </c>
      <c r="B18" s="280" t="s">
        <v>456</v>
      </c>
      <c r="C18" s="275" t="s">
        <v>408</v>
      </c>
      <c r="D18" s="275">
        <v>792</v>
      </c>
      <c r="E18" s="279"/>
      <c r="F18" s="304"/>
      <c r="G18" s="303" t="e">
        <f t="shared" si="0"/>
        <v>#DIV/0!</v>
      </c>
      <c r="H18" s="304">
        <v>0</v>
      </c>
      <c r="I18" s="303" t="e">
        <f t="shared" si="1"/>
        <v>#DIV/0!</v>
      </c>
      <c r="J18" s="279"/>
    </row>
    <row r="19" spans="1:10" ht="93.75" hidden="1">
      <c r="A19" s="275" t="s">
        <v>414</v>
      </c>
      <c r="B19" s="146" t="s">
        <v>457</v>
      </c>
      <c r="C19" s="275" t="s">
        <v>408</v>
      </c>
      <c r="D19" s="275">
        <v>792</v>
      </c>
      <c r="E19" s="279"/>
      <c r="F19" s="304"/>
      <c r="G19" s="303" t="e">
        <f>F19/E19</f>
        <v>#DIV/0!</v>
      </c>
      <c r="H19" s="304">
        <v>0</v>
      </c>
      <c r="I19" s="303" t="e">
        <f t="shared" si="1"/>
        <v>#DIV/0!</v>
      </c>
      <c r="J19" s="279"/>
    </row>
    <row r="20" spans="1:10" ht="75" hidden="1">
      <c r="A20" s="275" t="s">
        <v>415</v>
      </c>
      <c r="B20" s="146" t="s">
        <v>458</v>
      </c>
      <c r="C20" s="275" t="s">
        <v>408</v>
      </c>
      <c r="D20" s="275">
        <v>792</v>
      </c>
      <c r="E20" s="279"/>
      <c r="F20" s="304"/>
      <c r="G20" s="303" t="e">
        <f t="shared" si="0"/>
        <v>#DIV/0!</v>
      </c>
      <c r="H20" s="304">
        <v>0</v>
      </c>
      <c r="I20" s="303" t="e">
        <f t="shared" si="1"/>
        <v>#DIV/0!</v>
      </c>
      <c r="J20" s="279"/>
    </row>
    <row r="21" spans="1:10" ht="93.75" hidden="1">
      <c r="A21" s="278" t="s">
        <v>416</v>
      </c>
      <c r="B21" s="146" t="s">
        <v>459</v>
      </c>
      <c r="C21" s="275" t="s">
        <v>408</v>
      </c>
      <c r="D21" s="275">
        <v>792</v>
      </c>
      <c r="E21" s="279"/>
      <c r="F21" s="304"/>
      <c r="G21" s="303" t="e">
        <f t="shared" si="0"/>
        <v>#DIV/0!</v>
      </c>
      <c r="H21" s="304">
        <v>0</v>
      </c>
      <c r="I21" s="303" t="e">
        <f t="shared" si="1"/>
        <v>#DIV/0!</v>
      </c>
      <c r="J21" s="279"/>
    </row>
    <row r="22" spans="1:10" ht="112.5">
      <c r="A22" s="327">
        <v>2</v>
      </c>
      <c r="B22" s="339" t="s">
        <v>405</v>
      </c>
      <c r="C22" s="340" t="s">
        <v>403</v>
      </c>
      <c r="D22" s="327">
        <v>744</v>
      </c>
      <c r="E22" s="353">
        <v>1</v>
      </c>
      <c r="F22" s="353">
        <v>1</v>
      </c>
      <c r="G22" s="303">
        <f>F22/E22</f>
        <v>1</v>
      </c>
      <c r="H22" s="353">
        <v>1</v>
      </c>
      <c r="I22" s="303">
        <f>H22/$E22</f>
        <v>1</v>
      </c>
      <c r="J22" s="279"/>
    </row>
    <row r="23" spans="2:9" ht="18.75">
      <c r="B23" s="281" t="s">
        <v>406</v>
      </c>
      <c r="F23" s="318"/>
      <c r="G23" s="336"/>
      <c r="H23" s="318"/>
      <c r="I23" s="336"/>
    </row>
    <row r="24" spans="6:9" ht="18.75">
      <c r="F24" s="318"/>
      <c r="G24" s="336"/>
      <c r="H24" s="318"/>
      <c r="I24" s="336"/>
    </row>
    <row r="25" spans="2:9" ht="18.75">
      <c r="B25" s="283" t="s">
        <v>404</v>
      </c>
      <c r="F25" s="318"/>
      <c r="G25" s="336"/>
      <c r="H25" s="318"/>
      <c r="I25" s="336"/>
    </row>
    <row r="26" spans="3:9" ht="18.75">
      <c r="C26" s="149"/>
      <c r="D26" s="149"/>
      <c r="F26" s="318"/>
      <c r="G26" s="336"/>
      <c r="H26" s="318"/>
      <c r="I26" s="336"/>
    </row>
    <row r="27" spans="2:10" ht="18.75">
      <c r="B27" s="113" t="s">
        <v>101</v>
      </c>
      <c r="C27" s="114"/>
      <c r="D27" s="115"/>
      <c r="E27" s="325" t="e">
        <f>#REF!</f>
        <v>#REF!</v>
      </c>
      <c r="F27" s="325"/>
      <c r="G27" s="337"/>
      <c r="H27" s="343"/>
      <c r="I27" s="337"/>
      <c r="J27" s="153"/>
    </row>
    <row r="28" spans="2:10" ht="18.75">
      <c r="B28" s="148"/>
      <c r="C28" s="128" t="s">
        <v>25</v>
      </c>
      <c r="D28" s="129"/>
      <c r="E28" s="358" t="s">
        <v>27</v>
      </c>
      <c r="F28" s="358"/>
      <c r="G28" s="211"/>
      <c r="H28" s="211"/>
      <c r="I28" s="211"/>
      <c r="J28" s="153"/>
    </row>
    <row r="29" spans="2:10" ht="18.75">
      <c r="B29" s="116"/>
      <c r="C29" s="112"/>
      <c r="D29" s="115"/>
      <c r="E29" s="319"/>
      <c r="F29" s="319"/>
      <c r="G29" s="337"/>
      <c r="H29" s="319"/>
      <c r="I29" s="337"/>
      <c r="J29" s="153" t="s">
        <v>102</v>
      </c>
    </row>
    <row r="30" spans="2:10" ht="54.75" customHeight="1">
      <c r="B30" s="150" t="s">
        <v>26</v>
      </c>
      <c r="C30" s="301"/>
      <c r="D30" s="247"/>
      <c r="E30" s="362" t="s">
        <v>465</v>
      </c>
      <c r="F30" s="362"/>
      <c r="G30" s="132"/>
      <c r="H30" s="132"/>
      <c r="I30" s="132"/>
      <c r="J30" s="153"/>
    </row>
    <row r="31" spans="2:10" ht="18.75">
      <c r="B31" s="148"/>
      <c r="C31" s="128" t="s">
        <v>25</v>
      </c>
      <c r="D31" s="129"/>
      <c r="E31" s="358" t="s">
        <v>440</v>
      </c>
      <c r="F31" s="358"/>
      <c r="G31" s="326"/>
      <c r="H31" s="326"/>
      <c r="I31" s="326"/>
      <c r="J31" s="154"/>
    </row>
  </sheetData>
  <sheetProtection password="C461" sheet="1" formatCells="0" formatColumns="0" formatRows="0"/>
  <mergeCells count="19">
    <mergeCell ref="E30:F30"/>
    <mergeCell ref="A6:J6"/>
    <mergeCell ref="G9:G11"/>
    <mergeCell ref="A7:J7"/>
    <mergeCell ref="A2:J2"/>
    <mergeCell ref="A3:J3"/>
    <mergeCell ref="E28:F28"/>
    <mergeCell ref="H9:H11"/>
    <mergeCell ref="I9:I11"/>
    <mergeCell ref="E31:F31"/>
    <mergeCell ref="A1:J1"/>
    <mergeCell ref="A5:J5"/>
    <mergeCell ref="A4:J4"/>
    <mergeCell ref="J9:J11"/>
    <mergeCell ref="A9:A11"/>
    <mergeCell ref="B9:B11"/>
    <mergeCell ref="C9:D10"/>
    <mergeCell ref="E9:E11"/>
    <mergeCell ref="F9:F11"/>
  </mergeCells>
  <dataValidations count="1">
    <dataValidation allowBlank="1" showInputMessage="1" sqref="F15:F21 H15:H21"/>
  </dataValidations>
  <printOptions/>
  <pageMargins left="0.7" right="0.7" top="0.75" bottom="0.75" header="0.3" footer="0.3"/>
  <pageSetup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>
    <tabColor rgb="FF92D050"/>
  </sheetPr>
  <dimension ref="A1:H28"/>
  <sheetViews>
    <sheetView view="pageBreakPreview" zoomScaleSheetLayoutView="100" zoomScalePageLayoutView="0" workbookViewId="0" topLeftCell="A7">
      <selection activeCell="A15" sqref="A15:E15"/>
    </sheetView>
  </sheetViews>
  <sheetFormatPr defaultColWidth="8.8515625" defaultRowHeight="15"/>
  <cols>
    <col min="1" max="1" width="7.00390625" style="149" customWidth="1"/>
    <col min="2" max="2" width="35.57421875" style="149" customWidth="1"/>
    <col min="3" max="4" width="37.00390625" style="149" customWidth="1"/>
    <col min="5" max="5" width="40.140625" style="149" customWidth="1"/>
    <col min="6" max="16384" width="8.8515625" style="149" customWidth="1"/>
  </cols>
  <sheetData>
    <row r="1" spans="1:5" ht="18.75">
      <c r="A1" s="444" t="s">
        <v>196</v>
      </c>
      <c r="B1" s="444"/>
      <c r="C1" s="444"/>
      <c r="D1" s="444"/>
      <c r="E1" s="444"/>
    </row>
    <row r="2" spans="1:5" ht="17.25" customHeight="1">
      <c r="A2" s="444" t="s">
        <v>223</v>
      </c>
      <c r="B2" s="444"/>
      <c r="C2" s="444"/>
      <c r="D2" s="444"/>
      <c r="E2" s="444"/>
    </row>
    <row r="3" spans="1:5" ht="18.75">
      <c r="A3" s="445" t="e">
        <f>#REF!</f>
        <v>#REF!</v>
      </c>
      <c r="B3" s="445"/>
      <c r="C3" s="445"/>
      <c r="D3" s="445"/>
      <c r="E3" s="445"/>
    </row>
    <row r="4" spans="1:8" ht="18.75">
      <c r="A4" s="434" t="s">
        <v>402</v>
      </c>
      <c r="B4" s="434"/>
      <c r="C4" s="434"/>
      <c r="D4" s="434"/>
      <c r="E4" s="434"/>
      <c r="F4" s="284"/>
      <c r="G4" s="284"/>
      <c r="H4" s="284"/>
    </row>
    <row r="5" spans="1:8" ht="18.75">
      <c r="A5" s="446" t="e">
        <f>#REF!</f>
        <v>#REF!</v>
      </c>
      <c r="B5" s="446"/>
      <c r="C5" s="446"/>
      <c r="D5" s="446"/>
      <c r="E5" s="446"/>
      <c r="F5" s="261"/>
      <c r="G5" s="261"/>
      <c r="H5" s="261"/>
    </row>
    <row r="6" spans="1:8" ht="15.75" customHeight="1">
      <c r="A6" s="427" t="s">
        <v>90</v>
      </c>
      <c r="B6" s="427"/>
      <c r="C6" s="427"/>
      <c r="D6" s="427"/>
      <c r="E6" s="427"/>
      <c r="F6" s="285"/>
      <c r="G6" s="285"/>
      <c r="H6" s="285"/>
    </row>
    <row r="7" spans="1:5" ht="18.75">
      <c r="A7" s="110"/>
      <c r="B7" s="111"/>
      <c r="C7" s="324" t="e">
        <f>#REF!</f>
        <v>#REF!</v>
      </c>
      <c r="D7" s="110" t="e">
        <f>#REF!</f>
        <v>#REF!</v>
      </c>
      <c r="E7" s="111"/>
    </row>
    <row r="8" spans="1:5" ht="18.75">
      <c r="A8" s="36"/>
      <c r="B8" s="153"/>
      <c r="C8" s="153"/>
      <c r="D8" s="153"/>
      <c r="E8" s="153"/>
    </row>
    <row r="9" spans="1:5" ht="15" customHeight="1">
      <c r="A9" s="286" t="s">
        <v>72</v>
      </c>
      <c r="B9" s="447" t="s">
        <v>87</v>
      </c>
      <c r="C9" s="448" t="s">
        <v>220</v>
      </c>
      <c r="D9" s="449"/>
      <c r="E9" s="447" t="s">
        <v>221</v>
      </c>
    </row>
    <row r="10" spans="1:5" ht="115.5" customHeight="1">
      <c r="A10" s="440" t="s">
        <v>73</v>
      </c>
      <c r="B10" s="440"/>
      <c r="C10" s="450"/>
      <c r="D10" s="451"/>
      <c r="E10" s="440"/>
    </row>
    <row r="11" spans="1:5" ht="14.25" customHeight="1">
      <c r="A11" s="440"/>
      <c r="B11" s="440"/>
      <c r="C11" s="435" t="s">
        <v>88</v>
      </c>
      <c r="D11" s="435" t="s">
        <v>89</v>
      </c>
      <c r="E11" s="440"/>
    </row>
    <row r="12" spans="1:5" ht="9" customHeight="1">
      <c r="A12" s="441"/>
      <c r="B12" s="441"/>
      <c r="C12" s="435"/>
      <c r="D12" s="435"/>
      <c r="E12" s="441"/>
    </row>
    <row r="13" spans="1:5" s="287" customFormat="1" ht="18.75">
      <c r="A13" s="275">
        <v>1</v>
      </c>
      <c r="B13" s="275">
        <v>2</v>
      </c>
      <c r="C13" s="275">
        <v>3</v>
      </c>
      <c r="D13" s="275">
        <v>4</v>
      </c>
      <c r="E13" s="275">
        <v>5</v>
      </c>
    </row>
    <row r="14" spans="1:5" ht="82.5" customHeight="1">
      <c r="A14" s="288">
        <v>1</v>
      </c>
      <c r="B14" s="289" t="e">
        <f>#REF!&amp;" "&amp;#REF!</f>
        <v>#REF!</v>
      </c>
      <c r="C14" s="290">
        <f>'П4.2 (достижения)'!E13</f>
        <v>385</v>
      </c>
      <c r="D14" s="291">
        <f>'о составе и количестве граждан'!J13</f>
        <v>433</v>
      </c>
      <c r="E14" s="345">
        <v>6</v>
      </c>
    </row>
    <row r="15" spans="1:5" ht="55.5" customHeight="1">
      <c r="A15" s="439" t="s">
        <v>222</v>
      </c>
      <c r="B15" s="439"/>
      <c r="C15" s="439"/>
      <c r="D15" s="439"/>
      <c r="E15" s="439"/>
    </row>
    <row r="16" ht="18.75">
      <c r="A16" s="292"/>
    </row>
    <row r="17" spans="1:8" ht="18.75">
      <c r="A17" s="293"/>
      <c r="B17" s="113" t="s">
        <v>101</v>
      </c>
      <c r="C17" s="114"/>
      <c r="D17" s="115"/>
      <c r="E17" s="305" t="e">
        <f>#REF!</f>
        <v>#REF!</v>
      </c>
      <c r="F17" s="131"/>
      <c r="H17" s="153"/>
    </row>
    <row r="18" spans="1:8" ht="18.75">
      <c r="A18" s="293"/>
      <c r="B18" s="148"/>
      <c r="C18" s="128" t="s">
        <v>25</v>
      </c>
      <c r="D18" s="115"/>
      <c r="E18" s="133" t="s">
        <v>27</v>
      </c>
      <c r="F18" s="244"/>
      <c r="G18" s="153"/>
      <c r="H18" s="153"/>
    </row>
    <row r="19" spans="1:6" ht="18.75">
      <c r="A19" s="293"/>
      <c r="B19" s="116"/>
      <c r="C19" s="112"/>
      <c r="D19" s="211" t="s">
        <v>102</v>
      </c>
      <c r="E19" s="132"/>
      <c r="F19" s="117"/>
    </row>
    <row r="20" spans="1:8" ht="46.5" customHeight="1">
      <c r="A20" s="292"/>
      <c r="B20" s="150" t="s">
        <v>26</v>
      </c>
      <c r="C20" s="442"/>
      <c r="D20" s="443"/>
      <c r="E20" s="320" t="str">
        <f>'о составе и количестве граждан'!E49:G49</f>
        <v>А.Ф. Галеева</v>
      </c>
      <c r="F20" s="117"/>
      <c r="G20" s="153"/>
      <c r="H20" s="153"/>
    </row>
    <row r="21" spans="1:8" ht="18.75">
      <c r="A21" s="292"/>
      <c r="B21" s="148"/>
      <c r="C21" s="128" t="s">
        <v>25</v>
      </c>
      <c r="D21" s="115"/>
      <c r="E21" s="133" t="s">
        <v>440</v>
      </c>
      <c r="F21" s="244"/>
      <c r="G21" s="154"/>
      <c r="H21" s="154"/>
    </row>
    <row r="22" spans="1:6" ht="18.75">
      <c r="A22" s="292"/>
      <c r="F22" s="261"/>
    </row>
    <row r="23" ht="18.75">
      <c r="A23" s="292"/>
    </row>
    <row r="24" ht="18.75">
      <c r="A24" s="292"/>
    </row>
    <row r="25" ht="18.75">
      <c r="A25" s="292"/>
    </row>
    <row r="26" ht="18.75">
      <c r="A26" s="292"/>
    </row>
    <row r="27" ht="18.75">
      <c r="A27" s="292"/>
    </row>
    <row r="28" ht="18.75">
      <c r="A28" s="292"/>
    </row>
  </sheetData>
  <sheetProtection password="C461" sheet="1" formatCells="0" formatColumns="0" formatRows="0"/>
  <mergeCells count="14">
    <mergeCell ref="C11:C12"/>
    <mergeCell ref="C9:D10"/>
    <mergeCell ref="E9:E12"/>
    <mergeCell ref="A4:E4"/>
    <mergeCell ref="A15:E15"/>
    <mergeCell ref="A10:A12"/>
    <mergeCell ref="D11:D12"/>
    <mergeCell ref="C20:D20"/>
    <mergeCell ref="A2:E2"/>
    <mergeCell ref="A1:E1"/>
    <mergeCell ref="A6:E6"/>
    <mergeCell ref="A3:E3"/>
    <mergeCell ref="A5:E5"/>
    <mergeCell ref="B9:B12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FF0000"/>
  </sheetPr>
  <dimension ref="A1:IB35"/>
  <sheetViews>
    <sheetView view="pageBreakPreview" zoomScale="130" zoomScaleNormal="130" zoomScaleSheetLayoutView="130" zoomScalePageLayoutView="0" workbookViewId="0" topLeftCell="A22">
      <selection activeCell="CJ31" sqref="CJ31"/>
    </sheetView>
  </sheetViews>
  <sheetFormatPr defaultColWidth="0.85546875" defaultRowHeight="15"/>
  <cols>
    <col min="1" max="56" width="0.85546875" style="41" customWidth="1"/>
    <col min="57" max="128" width="0.71875" style="41" customWidth="1"/>
    <col min="129" max="139" width="0.85546875" style="42" customWidth="1"/>
    <col min="140" max="140" width="0.9921875" style="42" customWidth="1"/>
    <col min="141" max="144" width="0.85546875" style="42" customWidth="1"/>
    <col min="145" max="145" width="1.1484375" style="42" customWidth="1"/>
    <col min="146" max="164" width="0.85546875" style="42" customWidth="1"/>
    <col min="165" max="236" width="0.71875" style="41" customWidth="1"/>
    <col min="237" max="237" width="0.85546875" style="41" customWidth="1"/>
    <col min="238" max="238" width="1.7109375" style="41" bestFit="1" customWidth="1"/>
    <col min="239" max="16384" width="0.85546875" style="41" customWidth="1"/>
  </cols>
  <sheetData>
    <row r="1" spans="126:202" ht="12.75"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GT1" s="41" t="s">
        <v>199</v>
      </c>
    </row>
    <row r="2" spans="126:202" ht="11.25" customHeight="1"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GT2" s="41" t="s">
        <v>200</v>
      </c>
    </row>
    <row r="3" spans="126:202" ht="11.25" customHeight="1"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GT3" s="41" t="s">
        <v>201</v>
      </c>
    </row>
    <row r="4" spans="126:202" ht="11.25" customHeight="1"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GT4" s="41" t="s">
        <v>202</v>
      </c>
    </row>
    <row r="5" spans="126:202" ht="11.25" customHeight="1"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GT5" s="41" t="s">
        <v>203</v>
      </c>
    </row>
    <row r="6" spans="126:164" s="43" customFormat="1" ht="4.5" customHeight="1"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</row>
    <row r="7" spans="69:212" s="44" customFormat="1" ht="11.25" customHeight="1"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GP7" s="45"/>
      <c r="GQ7" s="45"/>
      <c r="GR7" s="45"/>
      <c r="GT7" s="45" t="s">
        <v>204</v>
      </c>
      <c r="GZ7" s="45"/>
      <c r="HA7" s="45"/>
      <c r="HB7" s="45"/>
      <c r="HC7" s="45"/>
      <c r="HD7" s="45"/>
    </row>
    <row r="8" spans="69:212" s="44" customFormat="1" ht="11.25" customHeight="1"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GP8" s="46"/>
      <c r="GQ8" s="46"/>
      <c r="GR8" s="46"/>
      <c r="GT8" s="45" t="s">
        <v>205</v>
      </c>
      <c r="GZ8" s="46"/>
      <c r="HA8" s="46"/>
      <c r="HB8" s="46"/>
      <c r="HC8" s="46"/>
      <c r="HD8" s="46"/>
    </row>
    <row r="9" spans="69:168" s="43" customFormat="1" ht="6.75" customHeight="1"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</row>
    <row r="10" spans="69:235" s="48" customFormat="1" ht="11.25"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IA10" s="49" t="s">
        <v>460</v>
      </c>
    </row>
    <row r="11" spans="70:168" s="44" customFormat="1" ht="12.75" customHeight="1">
      <c r="BR11" s="123"/>
      <c r="BS11" s="123"/>
      <c r="BT11" s="123"/>
      <c r="BU11" s="123"/>
      <c r="BV11" s="123"/>
      <c r="BW11" s="123"/>
      <c r="BX11" s="123"/>
      <c r="BZ11" s="123"/>
      <c r="CA11" s="533" t="s">
        <v>451</v>
      </c>
      <c r="CB11" s="533"/>
      <c r="CC11" s="533"/>
      <c r="CD11" s="533"/>
      <c r="CE11" s="533"/>
      <c r="CF11" s="533"/>
      <c r="CG11" s="533"/>
      <c r="CH11" s="533"/>
      <c r="CI11" s="533"/>
      <c r="CJ11" s="533"/>
      <c r="CK11" s="533"/>
      <c r="CL11" s="533"/>
      <c r="CM11" s="533"/>
      <c r="CN11" s="533"/>
      <c r="CO11" s="533"/>
      <c r="CP11" s="533"/>
      <c r="CQ11" s="533"/>
      <c r="CR11" s="533"/>
      <c r="CS11" s="533"/>
      <c r="CT11" s="533"/>
      <c r="CU11" s="533"/>
      <c r="CV11" s="533"/>
      <c r="CW11" s="533"/>
      <c r="CX11" s="533"/>
      <c r="CY11" s="533"/>
      <c r="CZ11" s="533"/>
      <c r="DA11" s="533"/>
      <c r="DB11" s="533"/>
      <c r="DC11" s="533"/>
      <c r="DD11" s="533"/>
      <c r="DE11" s="533"/>
      <c r="DF11" s="533"/>
      <c r="DG11" s="533"/>
      <c r="DH11" s="533"/>
      <c r="DI11" s="533"/>
      <c r="DJ11" s="533"/>
      <c r="DK11" s="533"/>
      <c r="DL11" s="533"/>
      <c r="DM11" s="533"/>
      <c r="DN11" s="533"/>
      <c r="DO11" s="533"/>
      <c r="DP11" s="533"/>
      <c r="DQ11" s="533"/>
      <c r="DR11" s="533"/>
      <c r="DS11" s="533"/>
      <c r="DT11" s="533"/>
      <c r="DU11" s="533"/>
      <c r="DV11" s="533"/>
      <c r="DW11" s="533"/>
      <c r="DX11" s="531" t="e">
        <f>#REF!</f>
        <v>#REF!</v>
      </c>
      <c r="DY11" s="532"/>
      <c r="DZ11" s="532"/>
      <c r="EA11" s="532"/>
      <c r="EB11" s="532"/>
      <c r="EC11" s="532"/>
      <c r="ED11" s="532"/>
      <c r="EE11" s="532"/>
      <c r="EF11" s="532"/>
      <c r="EG11" s="532"/>
      <c r="EH11" s="532"/>
      <c r="EI11" s="532"/>
      <c r="EJ11" s="532"/>
      <c r="EK11" s="532"/>
      <c r="EL11" s="532"/>
      <c r="EM11" s="532"/>
      <c r="EN11" s="532"/>
      <c r="EO11" s="532"/>
      <c r="EP11" s="532"/>
      <c r="EQ11" s="532"/>
      <c r="ER11" s="532"/>
      <c r="ES11" s="532"/>
      <c r="ET11" s="532"/>
      <c r="EU11" s="532"/>
      <c r="EV11" s="532"/>
      <c r="EW11" s="532"/>
      <c r="EX11" s="532"/>
      <c r="EY11" s="532"/>
      <c r="EZ11" s="532"/>
      <c r="FA11" s="532"/>
      <c r="FB11" s="532"/>
      <c r="FC11" s="532"/>
      <c r="FD11" s="532"/>
      <c r="FE11" s="532"/>
      <c r="FF11" s="532"/>
      <c r="FG11" s="118"/>
      <c r="FH11" s="118"/>
      <c r="FI11" s="118"/>
      <c r="FJ11" s="118"/>
      <c r="FK11" s="118"/>
      <c r="FL11" s="118"/>
    </row>
    <row r="12" spans="69:168" s="44" customFormat="1" ht="12.75" customHeight="1">
      <c r="BQ12" s="534" t="e">
        <f>#REF!</f>
        <v>#REF!</v>
      </c>
      <c r="BR12" s="534"/>
      <c r="BS12" s="534"/>
      <c r="BT12" s="534"/>
      <c r="BU12" s="534"/>
      <c r="BV12" s="534"/>
      <c r="BW12" s="534"/>
      <c r="BX12" s="534"/>
      <c r="BY12" s="534"/>
      <c r="BZ12" s="534"/>
      <c r="CA12" s="534"/>
      <c r="CB12" s="534"/>
      <c r="CC12" s="534"/>
      <c r="CD12" s="534"/>
      <c r="CE12" s="534"/>
      <c r="CF12" s="534"/>
      <c r="CG12" s="534"/>
      <c r="CH12" s="534"/>
      <c r="CI12" s="534"/>
      <c r="CJ12" s="534"/>
      <c r="CK12" s="534"/>
      <c r="CL12" s="534"/>
      <c r="CM12" s="534"/>
      <c r="CN12" s="534"/>
      <c r="CO12" s="534"/>
      <c r="CP12" s="534"/>
      <c r="CQ12" s="534"/>
      <c r="CR12" s="534"/>
      <c r="CS12" s="534"/>
      <c r="CT12" s="534"/>
      <c r="CU12" s="534"/>
      <c r="CV12" s="534"/>
      <c r="CW12" s="534"/>
      <c r="CX12" s="534"/>
      <c r="CY12" s="534"/>
      <c r="CZ12" s="534"/>
      <c r="DA12" s="534"/>
      <c r="DB12" s="534"/>
      <c r="DC12" s="534"/>
      <c r="DD12" s="534"/>
      <c r="DE12" s="534"/>
      <c r="DF12" s="534"/>
      <c r="DG12" s="534"/>
      <c r="DH12" s="534"/>
      <c r="DI12" s="534"/>
      <c r="DJ12" s="534"/>
      <c r="DK12" s="534"/>
      <c r="DL12" s="534"/>
      <c r="DM12" s="534"/>
      <c r="DN12" s="534"/>
      <c r="DO12" s="534"/>
      <c r="DP12" s="534"/>
      <c r="DQ12" s="534"/>
      <c r="DR12" s="534"/>
      <c r="DS12" s="534"/>
      <c r="DT12" s="535" t="e">
        <f>#REF!</f>
        <v>#REF!</v>
      </c>
      <c r="DU12" s="536"/>
      <c r="DV12" s="536"/>
      <c r="DW12" s="536"/>
      <c r="DX12" s="536"/>
      <c r="DY12" s="536"/>
      <c r="DZ12" s="536"/>
      <c r="EA12" s="536"/>
      <c r="EB12" s="536"/>
      <c r="EC12" s="536"/>
      <c r="ED12" s="536"/>
      <c r="EE12" s="536"/>
      <c r="EF12" s="536"/>
      <c r="EG12" s="536"/>
      <c r="EH12" s="536"/>
      <c r="EI12" s="536"/>
      <c r="EJ12" s="536"/>
      <c r="EK12" s="536"/>
      <c r="EL12" s="536"/>
      <c r="EM12" s="536"/>
      <c r="EN12" s="536"/>
      <c r="EO12" s="536"/>
      <c r="EP12" s="536"/>
      <c r="EQ12" s="536"/>
      <c r="ER12" s="536"/>
      <c r="ES12" s="536"/>
      <c r="ET12" s="536"/>
      <c r="EU12" s="536"/>
      <c r="EV12" s="536"/>
      <c r="EW12" s="536"/>
      <c r="EX12" s="536"/>
      <c r="EY12" s="536"/>
      <c r="EZ12" s="536"/>
      <c r="FA12" s="536"/>
      <c r="FB12" s="536"/>
      <c r="FC12" s="536"/>
      <c r="FD12" s="536"/>
      <c r="FE12" s="536"/>
      <c r="FF12" s="536"/>
      <c r="FG12" s="536"/>
      <c r="FH12" s="536"/>
      <c r="FI12" s="536"/>
      <c r="FJ12" s="536"/>
      <c r="FK12" s="536"/>
      <c r="FL12" s="536"/>
    </row>
    <row r="13" spans="69:168" s="50" customFormat="1" ht="9.75" customHeight="1">
      <c r="BQ13" s="526" t="s">
        <v>11</v>
      </c>
      <c r="BR13" s="526"/>
      <c r="BS13" s="526"/>
      <c r="BT13" s="526"/>
      <c r="BU13" s="526"/>
      <c r="BV13" s="526"/>
      <c r="BW13" s="526"/>
      <c r="BX13" s="526"/>
      <c r="BY13" s="526"/>
      <c r="BZ13" s="526"/>
      <c r="CA13" s="526"/>
      <c r="CB13" s="526"/>
      <c r="CC13" s="526"/>
      <c r="CD13" s="526"/>
      <c r="CE13" s="526"/>
      <c r="CF13" s="526"/>
      <c r="CG13" s="526"/>
      <c r="CH13" s="526"/>
      <c r="CI13" s="526"/>
      <c r="CJ13" s="526"/>
      <c r="CK13" s="526"/>
      <c r="CL13" s="526"/>
      <c r="CM13" s="526"/>
      <c r="CN13" s="526"/>
      <c r="CO13" s="526"/>
      <c r="CP13" s="526"/>
      <c r="CQ13" s="526"/>
      <c r="CR13" s="526"/>
      <c r="CS13" s="526"/>
      <c r="CT13" s="526"/>
      <c r="CU13" s="526"/>
      <c r="CV13" s="526"/>
      <c r="CW13" s="526"/>
      <c r="CX13" s="526"/>
      <c r="CY13" s="526"/>
      <c r="CZ13" s="526"/>
      <c r="DA13" s="526"/>
      <c r="DB13" s="526"/>
      <c r="DC13" s="526"/>
      <c r="DD13" s="526"/>
      <c r="DE13" s="526"/>
      <c r="DF13" s="526"/>
      <c r="DG13" s="526"/>
      <c r="DH13" s="526"/>
      <c r="DI13" s="526"/>
      <c r="DJ13" s="526"/>
      <c r="DK13" s="526"/>
      <c r="DL13" s="526"/>
      <c r="DM13" s="526"/>
      <c r="DN13" s="526"/>
      <c r="DO13" s="526"/>
      <c r="DP13" s="526"/>
      <c r="DQ13" s="526"/>
      <c r="DR13" s="526"/>
      <c r="DS13" s="526"/>
      <c r="DT13" s="526"/>
      <c r="DU13" s="526"/>
      <c r="DV13" s="526"/>
      <c r="DW13" s="526"/>
      <c r="DX13" s="526"/>
      <c r="DY13" s="526"/>
      <c r="DZ13" s="526"/>
      <c r="EA13" s="526"/>
      <c r="EB13" s="526"/>
      <c r="EC13" s="526"/>
      <c r="ED13" s="526"/>
      <c r="EE13" s="526"/>
      <c r="EF13" s="526"/>
      <c r="EG13" s="526"/>
      <c r="EH13" s="526"/>
      <c r="EI13" s="526"/>
      <c r="EJ13" s="526"/>
      <c r="EK13" s="526"/>
      <c r="EL13" s="526"/>
      <c r="EM13" s="526"/>
      <c r="EN13" s="526"/>
      <c r="EO13" s="526"/>
      <c r="EP13" s="526"/>
      <c r="EQ13" s="526"/>
      <c r="ER13" s="526"/>
      <c r="ES13" s="526"/>
      <c r="ET13" s="526"/>
      <c r="EU13" s="526"/>
      <c r="EV13" s="526"/>
      <c r="EW13" s="526"/>
      <c r="EX13" s="526"/>
      <c r="EY13" s="526"/>
      <c r="EZ13" s="526"/>
      <c r="FA13" s="526"/>
      <c r="FB13" s="526"/>
      <c r="FC13" s="526"/>
      <c r="FD13" s="526"/>
      <c r="FE13" s="526"/>
      <c r="FF13" s="526"/>
      <c r="FG13" s="526"/>
      <c r="FH13" s="526"/>
      <c r="FI13" s="526"/>
      <c r="FJ13" s="526"/>
      <c r="FK13" s="526"/>
      <c r="FL13" s="526"/>
    </row>
    <row r="14" spans="69:168" s="48" customFormat="1" ht="8.25" customHeight="1"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</row>
    <row r="15" spans="1:164" s="52" customFormat="1" ht="12" customHeight="1" hidden="1">
      <c r="A15" s="51" t="s">
        <v>206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</row>
    <row r="16" spans="1:236" s="50" customFormat="1" ht="27" customHeight="1">
      <c r="A16" s="487" t="s">
        <v>13</v>
      </c>
      <c r="B16" s="488"/>
      <c r="C16" s="488"/>
      <c r="D16" s="489"/>
      <c r="E16" s="496" t="s">
        <v>14</v>
      </c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8"/>
      <c r="U16" s="505" t="s">
        <v>207</v>
      </c>
      <c r="V16" s="506"/>
      <c r="W16" s="506"/>
      <c r="X16" s="506"/>
      <c r="Y16" s="506"/>
      <c r="Z16" s="506"/>
      <c r="AA16" s="506"/>
      <c r="AB16" s="506"/>
      <c r="AC16" s="507"/>
      <c r="AD16" s="505" t="s">
        <v>208</v>
      </c>
      <c r="AE16" s="506"/>
      <c r="AF16" s="506"/>
      <c r="AG16" s="506"/>
      <c r="AH16" s="506"/>
      <c r="AI16" s="506"/>
      <c r="AJ16" s="506"/>
      <c r="AK16" s="506"/>
      <c r="AL16" s="507"/>
      <c r="AM16" s="505" t="s">
        <v>209</v>
      </c>
      <c r="AN16" s="506"/>
      <c r="AO16" s="506"/>
      <c r="AP16" s="506"/>
      <c r="AQ16" s="506"/>
      <c r="AR16" s="506"/>
      <c r="AS16" s="506"/>
      <c r="AT16" s="506"/>
      <c r="AU16" s="507"/>
      <c r="AV16" s="505" t="s">
        <v>210</v>
      </c>
      <c r="AW16" s="506"/>
      <c r="AX16" s="506"/>
      <c r="AY16" s="506"/>
      <c r="AZ16" s="506"/>
      <c r="BA16" s="506"/>
      <c r="BB16" s="506"/>
      <c r="BC16" s="506"/>
      <c r="BD16" s="507"/>
      <c r="BE16" s="520" t="s">
        <v>211</v>
      </c>
      <c r="BF16" s="521"/>
      <c r="BG16" s="521"/>
      <c r="BH16" s="521"/>
      <c r="BI16" s="521"/>
      <c r="BJ16" s="521"/>
      <c r="BK16" s="521"/>
      <c r="BL16" s="521"/>
      <c r="BM16" s="521"/>
      <c r="BN16" s="521"/>
      <c r="BO16" s="521"/>
      <c r="BP16" s="521"/>
      <c r="BQ16" s="521"/>
      <c r="BR16" s="521"/>
      <c r="BS16" s="521"/>
      <c r="BT16" s="521"/>
      <c r="BU16" s="521"/>
      <c r="BV16" s="521"/>
      <c r="BW16" s="521"/>
      <c r="BX16" s="521"/>
      <c r="BY16" s="521"/>
      <c r="BZ16" s="521"/>
      <c r="CA16" s="521"/>
      <c r="CB16" s="521"/>
      <c r="CC16" s="521"/>
      <c r="CD16" s="521"/>
      <c r="CE16" s="521"/>
      <c r="CF16" s="521"/>
      <c r="CG16" s="521"/>
      <c r="CH16" s="521"/>
      <c r="CI16" s="521"/>
      <c r="CJ16" s="521"/>
      <c r="CK16" s="521"/>
      <c r="CL16" s="521"/>
      <c r="CM16" s="521"/>
      <c r="CN16" s="521"/>
      <c r="CO16" s="521"/>
      <c r="CP16" s="521"/>
      <c r="CQ16" s="521"/>
      <c r="CR16" s="521"/>
      <c r="CS16" s="521"/>
      <c r="CT16" s="521"/>
      <c r="CU16" s="521"/>
      <c r="CV16" s="521"/>
      <c r="CW16" s="521"/>
      <c r="CX16" s="521"/>
      <c r="CY16" s="521"/>
      <c r="CZ16" s="521"/>
      <c r="DA16" s="521"/>
      <c r="DB16" s="521"/>
      <c r="DC16" s="521"/>
      <c r="DD16" s="521"/>
      <c r="DE16" s="521"/>
      <c r="DF16" s="521"/>
      <c r="DG16" s="521"/>
      <c r="DH16" s="521"/>
      <c r="DI16" s="521"/>
      <c r="DJ16" s="521"/>
      <c r="DK16" s="521"/>
      <c r="DL16" s="521"/>
      <c r="DM16" s="521"/>
      <c r="DN16" s="521"/>
      <c r="DO16" s="521"/>
      <c r="DP16" s="521"/>
      <c r="DQ16" s="521"/>
      <c r="DR16" s="521"/>
      <c r="DS16" s="521"/>
      <c r="DT16" s="521"/>
      <c r="DU16" s="521"/>
      <c r="DV16" s="521"/>
      <c r="DW16" s="521"/>
      <c r="DX16" s="521"/>
      <c r="DY16" s="521"/>
      <c r="DZ16" s="521"/>
      <c r="EA16" s="521"/>
      <c r="EB16" s="521"/>
      <c r="EC16" s="521"/>
      <c r="ED16" s="521"/>
      <c r="EE16" s="521"/>
      <c r="EF16" s="521"/>
      <c r="EG16" s="521"/>
      <c r="EH16" s="521"/>
      <c r="EI16" s="521"/>
      <c r="EJ16" s="521"/>
      <c r="EK16" s="521"/>
      <c r="EL16" s="521"/>
      <c r="EM16" s="521"/>
      <c r="EN16" s="521"/>
      <c r="EO16" s="521"/>
      <c r="EP16" s="521"/>
      <c r="EQ16" s="521"/>
      <c r="ER16" s="521"/>
      <c r="ES16" s="521"/>
      <c r="ET16" s="521"/>
      <c r="EU16" s="521"/>
      <c r="EV16" s="521"/>
      <c r="EW16" s="521"/>
      <c r="EX16" s="521"/>
      <c r="EY16" s="521"/>
      <c r="EZ16" s="521"/>
      <c r="FA16" s="521"/>
      <c r="FB16" s="521"/>
      <c r="FC16" s="521"/>
      <c r="FD16" s="521"/>
      <c r="FE16" s="521"/>
      <c r="FF16" s="521"/>
      <c r="FG16" s="521"/>
      <c r="FH16" s="521"/>
      <c r="FI16" s="521"/>
      <c r="FJ16" s="521"/>
      <c r="FK16" s="521"/>
      <c r="FL16" s="521"/>
      <c r="FM16" s="521"/>
      <c r="FN16" s="521"/>
      <c r="FO16" s="521"/>
      <c r="FP16" s="521"/>
      <c r="FQ16" s="521"/>
      <c r="FR16" s="521"/>
      <c r="FS16" s="521"/>
      <c r="FT16" s="521"/>
      <c r="FU16" s="521"/>
      <c r="FV16" s="521"/>
      <c r="FW16" s="521"/>
      <c r="FX16" s="521"/>
      <c r="FY16" s="521"/>
      <c r="FZ16" s="521"/>
      <c r="GA16" s="521"/>
      <c r="GB16" s="521"/>
      <c r="GC16" s="521"/>
      <c r="GD16" s="521"/>
      <c r="GE16" s="521"/>
      <c r="GF16" s="521"/>
      <c r="GG16" s="521"/>
      <c r="GH16" s="521"/>
      <c r="GI16" s="521"/>
      <c r="GJ16" s="521"/>
      <c r="GK16" s="521"/>
      <c r="GL16" s="521"/>
      <c r="GM16" s="521"/>
      <c r="GN16" s="521"/>
      <c r="GO16" s="521"/>
      <c r="GP16" s="521"/>
      <c r="GQ16" s="521"/>
      <c r="GR16" s="521"/>
      <c r="GS16" s="521"/>
      <c r="GT16" s="521"/>
      <c r="GU16" s="521"/>
      <c r="GV16" s="521"/>
      <c r="GW16" s="521"/>
      <c r="GX16" s="521"/>
      <c r="GY16" s="521"/>
      <c r="GZ16" s="521"/>
      <c r="HA16" s="521"/>
      <c r="HB16" s="521"/>
      <c r="HC16" s="521"/>
      <c r="HD16" s="521"/>
      <c r="HE16" s="521"/>
      <c r="HF16" s="521"/>
      <c r="HG16" s="521"/>
      <c r="HH16" s="521"/>
      <c r="HI16" s="521"/>
      <c r="HJ16" s="521"/>
      <c r="HK16" s="521"/>
      <c r="HL16" s="521"/>
      <c r="HM16" s="521"/>
      <c r="HN16" s="521"/>
      <c r="HO16" s="521"/>
      <c r="HP16" s="521"/>
      <c r="HQ16" s="521"/>
      <c r="HR16" s="521"/>
      <c r="HS16" s="521"/>
      <c r="HT16" s="521"/>
      <c r="HU16" s="521"/>
      <c r="HV16" s="521"/>
      <c r="HW16" s="521"/>
      <c r="HX16" s="521"/>
      <c r="HY16" s="521"/>
      <c r="HZ16" s="521"/>
      <c r="IA16" s="521"/>
      <c r="IB16" s="522"/>
    </row>
    <row r="17" spans="1:236" s="50" customFormat="1" ht="33" customHeight="1">
      <c r="A17" s="490"/>
      <c r="B17" s="491"/>
      <c r="C17" s="491"/>
      <c r="D17" s="492"/>
      <c r="E17" s="499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1"/>
      <c r="U17" s="508"/>
      <c r="V17" s="509"/>
      <c r="W17" s="509"/>
      <c r="X17" s="509"/>
      <c r="Y17" s="509"/>
      <c r="Z17" s="509"/>
      <c r="AA17" s="509"/>
      <c r="AB17" s="509"/>
      <c r="AC17" s="510"/>
      <c r="AD17" s="508"/>
      <c r="AE17" s="509"/>
      <c r="AF17" s="509"/>
      <c r="AG17" s="509"/>
      <c r="AH17" s="509"/>
      <c r="AI17" s="509"/>
      <c r="AJ17" s="509"/>
      <c r="AK17" s="509"/>
      <c r="AL17" s="510"/>
      <c r="AM17" s="508"/>
      <c r="AN17" s="509"/>
      <c r="AO17" s="509"/>
      <c r="AP17" s="509"/>
      <c r="AQ17" s="509"/>
      <c r="AR17" s="509"/>
      <c r="AS17" s="509"/>
      <c r="AT17" s="509"/>
      <c r="AU17" s="510"/>
      <c r="AV17" s="508"/>
      <c r="AW17" s="509"/>
      <c r="AX17" s="509"/>
      <c r="AY17" s="509"/>
      <c r="AZ17" s="509"/>
      <c r="BA17" s="509"/>
      <c r="BB17" s="509"/>
      <c r="BC17" s="509"/>
      <c r="BD17" s="510"/>
      <c r="BE17" s="520" t="s">
        <v>212</v>
      </c>
      <c r="BF17" s="521"/>
      <c r="BG17" s="521"/>
      <c r="BH17" s="521"/>
      <c r="BI17" s="521"/>
      <c r="BJ17" s="521"/>
      <c r="BK17" s="521"/>
      <c r="BL17" s="521"/>
      <c r="BM17" s="521"/>
      <c r="BN17" s="521"/>
      <c r="BO17" s="521"/>
      <c r="BP17" s="521"/>
      <c r="BQ17" s="521"/>
      <c r="BR17" s="521"/>
      <c r="BS17" s="521"/>
      <c r="BT17" s="521"/>
      <c r="BU17" s="521"/>
      <c r="BV17" s="521"/>
      <c r="BW17" s="521"/>
      <c r="BX17" s="521"/>
      <c r="BY17" s="521"/>
      <c r="BZ17" s="521"/>
      <c r="CA17" s="521"/>
      <c r="CB17" s="521"/>
      <c r="CC17" s="521"/>
      <c r="CD17" s="521"/>
      <c r="CE17" s="521"/>
      <c r="CF17" s="521"/>
      <c r="CG17" s="521"/>
      <c r="CH17" s="521"/>
      <c r="CI17" s="521"/>
      <c r="CJ17" s="521"/>
      <c r="CK17" s="521"/>
      <c r="CL17" s="521"/>
      <c r="CM17" s="521"/>
      <c r="CN17" s="522"/>
      <c r="CO17" s="520" t="s">
        <v>15</v>
      </c>
      <c r="CP17" s="521"/>
      <c r="CQ17" s="521"/>
      <c r="CR17" s="521"/>
      <c r="CS17" s="521"/>
      <c r="CT17" s="521"/>
      <c r="CU17" s="521"/>
      <c r="CV17" s="521"/>
      <c r="CW17" s="521"/>
      <c r="CX17" s="521"/>
      <c r="CY17" s="521"/>
      <c r="CZ17" s="521"/>
      <c r="DA17" s="521"/>
      <c r="DB17" s="521"/>
      <c r="DC17" s="521"/>
      <c r="DD17" s="521"/>
      <c r="DE17" s="521"/>
      <c r="DF17" s="521"/>
      <c r="DG17" s="521"/>
      <c r="DH17" s="521"/>
      <c r="DI17" s="521"/>
      <c r="DJ17" s="521"/>
      <c r="DK17" s="521"/>
      <c r="DL17" s="521"/>
      <c r="DM17" s="521"/>
      <c r="DN17" s="521"/>
      <c r="DO17" s="521"/>
      <c r="DP17" s="521"/>
      <c r="DQ17" s="521"/>
      <c r="DR17" s="521"/>
      <c r="DS17" s="521"/>
      <c r="DT17" s="521"/>
      <c r="DU17" s="521"/>
      <c r="DV17" s="521"/>
      <c r="DW17" s="521"/>
      <c r="DX17" s="522"/>
      <c r="DY17" s="517" t="s">
        <v>213</v>
      </c>
      <c r="DZ17" s="518"/>
      <c r="EA17" s="518"/>
      <c r="EB17" s="518"/>
      <c r="EC17" s="518"/>
      <c r="ED17" s="518"/>
      <c r="EE17" s="518"/>
      <c r="EF17" s="518"/>
      <c r="EG17" s="518"/>
      <c r="EH17" s="518"/>
      <c r="EI17" s="518"/>
      <c r="EJ17" s="518"/>
      <c r="EK17" s="518"/>
      <c r="EL17" s="518"/>
      <c r="EM17" s="518"/>
      <c r="EN17" s="518"/>
      <c r="EO17" s="518"/>
      <c r="EP17" s="518"/>
      <c r="EQ17" s="518"/>
      <c r="ER17" s="518"/>
      <c r="ES17" s="518"/>
      <c r="ET17" s="518"/>
      <c r="EU17" s="518"/>
      <c r="EV17" s="518"/>
      <c r="EW17" s="518"/>
      <c r="EX17" s="518"/>
      <c r="EY17" s="518"/>
      <c r="EZ17" s="518"/>
      <c r="FA17" s="518"/>
      <c r="FB17" s="518"/>
      <c r="FC17" s="518"/>
      <c r="FD17" s="518"/>
      <c r="FE17" s="518"/>
      <c r="FF17" s="518"/>
      <c r="FG17" s="518"/>
      <c r="FH17" s="519"/>
      <c r="FI17" s="520" t="s">
        <v>214</v>
      </c>
      <c r="FJ17" s="521"/>
      <c r="FK17" s="521"/>
      <c r="FL17" s="521"/>
      <c r="FM17" s="521"/>
      <c r="FN17" s="521"/>
      <c r="FO17" s="521"/>
      <c r="FP17" s="521"/>
      <c r="FQ17" s="521"/>
      <c r="FR17" s="521"/>
      <c r="FS17" s="521"/>
      <c r="FT17" s="521"/>
      <c r="FU17" s="521"/>
      <c r="FV17" s="521"/>
      <c r="FW17" s="521"/>
      <c r="FX17" s="521"/>
      <c r="FY17" s="521"/>
      <c r="FZ17" s="521"/>
      <c r="GA17" s="521"/>
      <c r="GB17" s="521"/>
      <c r="GC17" s="521"/>
      <c r="GD17" s="521"/>
      <c r="GE17" s="521"/>
      <c r="GF17" s="521"/>
      <c r="GG17" s="521"/>
      <c r="GH17" s="521"/>
      <c r="GI17" s="521"/>
      <c r="GJ17" s="521"/>
      <c r="GK17" s="521"/>
      <c r="GL17" s="521"/>
      <c r="GM17" s="521"/>
      <c r="GN17" s="521"/>
      <c r="GO17" s="521"/>
      <c r="GP17" s="521"/>
      <c r="GQ17" s="521"/>
      <c r="GR17" s="522"/>
      <c r="GS17" s="520" t="s">
        <v>215</v>
      </c>
      <c r="GT17" s="521"/>
      <c r="GU17" s="521"/>
      <c r="GV17" s="521"/>
      <c r="GW17" s="521"/>
      <c r="GX17" s="521"/>
      <c r="GY17" s="521"/>
      <c r="GZ17" s="521"/>
      <c r="HA17" s="521"/>
      <c r="HB17" s="521"/>
      <c r="HC17" s="521"/>
      <c r="HD17" s="521"/>
      <c r="HE17" s="521"/>
      <c r="HF17" s="521"/>
      <c r="HG17" s="521"/>
      <c r="HH17" s="521"/>
      <c r="HI17" s="521"/>
      <c r="HJ17" s="521"/>
      <c r="HK17" s="521"/>
      <c r="HL17" s="521"/>
      <c r="HM17" s="521"/>
      <c r="HN17" s="521"/>
      <c r="HO17" s="521"/>
      <c r="HP17" s="521"/>
      <c r="HQ17" s="521"/>
      <c r="HR17" s="521"/>
      <c r="HS17" s="521"/>
      <c r="HT17" s="521"/>
      <c r="HU17" s="521"/>
      <c r="HV17" s="521"/>
      <c r="HW17" s="521"/>
      <c r="HX17" s="521"/>
      <c r="HY17" s="521"/>
      <c r="HZ17" s="521"/>
      <c r="IA17" s="521"/>
      <c r="IB17" s="522"/>
    </row>
    <row r="18" spans="1:236" s="50" customFormat="1" ht="72.75" customHeight="1">
      <c r="A18" s="490"/>
      <c r="B18" s="491"/>
      <c r="C18" s="491"/>
      <c r="D18" s="492"/>
      <c r="E18" s="499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1"/>
      <c r="U18" s="508"/>
      <c r="V18" s="509"/>
      <c r="W18" s="509"/>
      <c r="X18" s="509"/>
      <c r="Y18" s="509"/>
      <c r="Z18" s="509"/>
      <c r="AA18" s="509"/>
      <c r="AB18" s="509"/>
      <c r="AC18" s="510"/>
      <c r="AD18" s="508"/>
      <c r="AE18" s="509"/>
      <c r="AF18" s="509"/>
      <c r="AG18" s="509"/>
      <c r="AH18" s="509"/>
      <c r="AI18" s="509"/>
      <c r="AJ18" s="509"/>
      <c r="AK18" s="509"/>
      <c r="AL18" s="510"/>
      <c r="AM18" s="508"/>
      <c r="AN18" s="509"/>
      <c r="AO18" s="509"/>
      <c r="AP18" s="509"/>
      <c r="AQ18" s="509"/>
      <c r="AR18" s="509"/>
      <c r="AS18" s="509"/>
      <c r="AT18" s="509"/>
      <c r="AU18" s="510"/>
      <c r="AV18" s="508"/>
      <c r="AW18" s="509"/>
      <c r="AX18" s="509"/>
      <c r="AY18" s="509"/>
      <c r="AZ18" s="509"/>
      <c r="BA18" s="509"/>
      <c r="BB18" s="509"/>
      <c r="BC18" s="509"/>
      <c r="BD18" s="510"/>
      <c r="BE18" s="520" t="s">
        <v>435</v>
      </c>
      <c r="BF18" s="521"/>
      <c r="BG18" s="521"/>
      <c r="BH18" s="521"/>
      <c r="BI18" s="521"/>
      <c r="BJ18" s="521"/>
      <c r="BK18" s="521"/>
      <c r="BL18" s="521"/>
      <c r="BM18" s="521"/>
      <c r="BN18" s="521"/>
      <c r="BO18" s="521"/>
      <c r="BP18" s="521"/>
      <c r="BQ18" s="521"/>
      <c r="BR18" s="521"/>
      <c r="BS18" s="521"/>
      <c r="BT18" s="521"/>
      <c r="BU18" s="521"/>
      <c r="BV18" s="522"/>
      <c r="BW18" s="520" t="s">
        <v>436</v>
      </c>
      <c r="BX18" s="521"/>
      <c r="BY18" s="521"/>
      <c r="BZ18" s="521"/>
      <c r="CA18" s="521"/>
      <c r="CB18" s="521"/>
      <c r="CC18" s="521"/>
      <c r="CD18" s="521"/>
      <c r="CE18" s="521"/>
      <c r="CF18" s="521"/>
      <c r="CG18" s="521"/>
      <c r="CH18" s="521"/>
      <c r="CI18" s="521"/>
      <c r="CJ18" s="521"/>
      <c r="CK18" s="521"/>
      <c r="CL18" s="521"/>
      <c r="CM18" s="521"/>
      <c r="CN18" s="522"/>
      <c r="CO18" s="520" t="s">
        <v>435</v>
      </c>
      <c r="CP18" s="521"/>
      <c r="CQ18" s="521"/>
      <c r="CR18" s="521"/>
      <c r="CS18" s="521"/>
      <c r="CT18" s="521"/>
      <c r="CU18" s="521"/>
      <c r="CV18" s="521"/>
      <c r="CW18" s="521"/>
      <c r="CX18" s="521"/>
      <c r="CY18" s="521"/>
      <c r="CZ18" s="521"/>
      <c r="DA18" s="521"/>
      <c r="DB18" s="521"/>
      <c r="DC18" s="521"/>
      <c r="DD18" s="521"/>
      <c r="DE18" s="521"/>
      <c r="DF18" s="522"/>
      <c r="DG18" s="520" t="s">
        <v>436</v>
      </c>
      <c r="DH18" s="521"/>
      <c r="DI18" s="521"/>
      <c r="DJ18" s="521"/>
      <c r="DK18" s="521"/>
      <c r="DL18" s="521"/>
      <c r="DM18" s="521"/>
      <c r="DN18" s="521"/>
      <c r="DO18" s="521"/>
      <c r="DP18" s="521"/>
      <c r="DQ18" s="521"/>
      <c r="DR18" s="521"/>
      <c r="DS18" s="521"/>
      <c r="DT18" s="521"/>
      <c r="DU18" s="521"/>
      <c r="DV18" s="521"/>
      <c r="DW18" s="521"/>
      <c r="DX18" s="522"/>
      <c r="DY18" s="517" t="s">
        <v>435</v>
      </c>
      <c r="DZ18" s="518"/>
      <c r="EA18" s="518"/>
      <c r="EB18" s="518"/>
      <c r="EC18" s="518"/>
      <c r="ED18" s="518"/>
      <c r="EE18" s="518"/>
      <c r="EF18" s="518"/>
      <c r="EG18" s="518"/>
      <c r="EH18" s="518"/>
      <c r="EI18" s="518"/>
      <c r="EJ18" s="518"/>
      <c r="EK18" s="518"/>
      <c r="EL18" s="518"/>
      <c r="EM18" s="518"/>
      <c r="EN18" s="518"/>
      <c r="EO18" s="518"/>
      <c r="EP18" s="519"/>
      <c r="EQ18" s="517" t="s">
        <v>437</v>
      </c>
      <c r="ER18" s="518"/>
      <c r="ES18" s="518"/>
      <c r="ET18" s="518"/>
      <c r="EU18" s="518"/>
      <c r="EV18" s="518"/>
      <c r="EW18" s="518"/>
      <c r="EX18" s="518"/>
      <c r="EY18" s="518"/>
      <c r="EZ18" s="518"/>
      <c r="FA18" s="518"/>
      <c r="FB18" s="518"/>
      <c r="FC18" s="518"/>
      <c r="FD18" s="518"/>
      <c r="FE18" s="518"/>
      <c r="FF18" s="518"/>
      <c r="FG18" s="518"/>
      <c r="FH18" s="519"/>
      <c r="FI18" s="502" t="s">
        <v>435</v>
      </c>
      <c r="FJ18" s="503"/>
      <c r="FK18" s="503"/>
      <c r="FL18" s="503"/>
      <c r="FM18" s="503"/>
      <c r="FN18" s="503"/>
      <c r="FO18" s="503"/>
      <c r="FP18" s="503"/>
      <c r="FQ18" s="503"/>
      <c r="FR18" s="503"/>
      <c r="FS18" s="503"/>
      <c r="FT18" s="503"/>
      <c r="FU18" s="503"/>
      <c r="FV18" s="503"/>
      <c r="FW18" s="503"/>
      <c r="FX18" s="503"/>
      <c r="FY18" s="503"/>
      <c r="FZ18" s="504"/>
      <c r="GA18" s="520" t="s">
        <v>436</v>
      </c>
      <c r="GB18" s="521"/>
      <c r="GC18" s="521"/>
      <c r="GD18" s="521"/>
      <c r="GE18" s="521"/>
      <c r="GF18" s="521"/>
      <c r="GG18" s="521"/>
      <c r="GH18" s="521"/>
      <c r="GI18" s="521"/>
      <c r="GJ18" s="521"/>
      <c r="GK18" s="521"/>
      <c r="GL18" s="521"/>
      <c r="GM18" s="521"/>
      <c r="GN18" s="521"/>
      <c r="GO18" s="521"/>
      <c r="GP18" s="521"/>
      <c r="GQ18" s="521"/>
      <c r="GR18" s="522"/>
      <c r="GS18" s="502" t="s">
        <v>435</v>
      </c>
      <c r="GT18" s="503"/>
      <c r="GU18" s="503"/>
      <c r="GV18" s="503"/>
      <c r="GW18" s="503"/>
      <c r="GX18" s="503"/>
      <c r="GY18" s="503"/>
      <c r="GZ18" s="503"/>
      <c r="HA18" s="503"/>
      <c r="HB18" s="503"/>
      <c r="HC18" s="503"/>
      <c r="HD18" s="503"/>
      <c r="HE18" s="503"/>
      <c r="HF18" s="503"/>
      <c r="HG18" s="503"/>
      <c r="HH18" s="503"/>
      <c r="HI18" s="503"/>
      <c r="HJ18" s="504"/>
      <c r="HK18" s="520" t="s">
        <v>436</v>
      </c>
      <c r="HL18" s="521"/>
      <c r="HM18" s="521"/>
      <c r="HN18" s="521"/>
      <c r="HO18" s="521"/>
      <c r="HP18" s="521"/>
      <c r="HQ18" s="521"/>
      <c r="HR18" s="521"/>
      <c r="HS18" s="521"/>
      <c r="HT18" s="521"/>
      <c r="HU18" s="521"/>
      <c r="HV18" s="521"/>
      <c r="HW18" s="521"/>
      <c r="HX18" s="521"/>
      <c r="HY18" s="521"/>
      <c r="HZ18" s="521"/>
      <c r="IA18" s="521"/>
      <c r="IB18" s="522"/>
    </row>
    <row r="19" spans="1:236" s="50" customFormat="1" ht="55.5" customHeight="1">
      <c r="A19" s="493"/>
      <c r="B19" s="494"/>
      <c r="C19" s="494"/>
      <c r="D19" s="495"/>
      <c r="E19" s="502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4"/>
      <c r="U19" s="511"/>
      <c r="V19" s="512"/>
      <c r="W19" s="512"/>
      <c r="X19" s="512"/>
      <c r="Y19" s="512"/>
      <c r="Z19" s="512"/>
      <c r="AA19" s="512"/>
      <c r="AB19" s="512"/>
      <c r="AC19" s="513"/>
      <c r="AD19" s="511"/>
      <c r="AE19" s="512"/>
      <c r="AF19" s="512"/>
      <c r="AG19" s="512"/>
      <c r="AH19" s="512"/>
      <c r="AI19" s="512"/>
      <c r="AJ19" s="512"/>
      <c r="AK19" s="512"/>
      <c r="AL19" s="513"/>
      <c r="AM19" s="511"/>
      <c r="AN19" s="512"/>
      <c r="AO19" s="512"/>
      <c r="AP19" s="512"/>
      <c r="AQ19" s="512"/>
      <c r="AR19" s="512"/>
      <c r="AS19" s="512"/>
      <c r="AT19" s="512"/>
      <c r="AU19" s="513"/>
      <c r="AV19" s="511"/>
      <c r="AW19" s="512"/>
      <c r="AX19" s="512"/>
      <c r="AY19" s="512"/>
      <c r="AZ19" s="512"/>
      <c r="BA19" s="512"/>
      <c r="BB19" s="512"/>
      <c r="BC19" s="512"/>
      <c r="BD19" s="513"/>
      <c r="BE19" s="514" t="s">
        <v>216</v>
      </c>
      <c r="BF19" s="515"/>
      <c r="BG19" s="515"/>
      <c r="BH19" s="515"/>
      <c r="BI19" s="515"/>
      <c r="BJ19" s="515"/>
      <c r="BK19" s="515"/>
      <c r="BL19" s="515"/>
      <c r="BM19" s="516"/>
      <c r="BN19" s="514" t="s">
        <v>217</v>
      </c>
      <c r="BO19" s="515"/>
      <c r="BP19" s="515"/>
      <c r="BQ19" s="515"/>
      <c r="BR19" s="515"/>
      <c r="BS19" s="515"/>
      <c r="BT19" s="515"/>
      <c r="BU19" s="515"/>
      <c r="BV19" s="516"/>
      <c r="BW19" s="514" t="s">
        <v>216</v>
      </c>
      <c r="BX19" s="515"/>
      <c r="BY19" s="515"/>
      <c r="BZ19" s="515"/>
      <c r="CA19" s="515"/>
      <c r="CB19" s="515"/>
      <c r="CC19" s="515"/>
      <c r="CD19" s="515"/>
      <c r="CE19" s="516"/>
      <c r="CF19" s="514" t="s">
        <v>217</v>
      </c>
      <c r="CG19" s="515"/>
      <c r="CH19" s="515"/>
      <c r="CI19" s="515"/>
      <c r="CJ19" s="515"/>
      <c r="CK19" s="515"/>
      <c r="CL19" s="515"/>
      <c r="CM19" s="515"/>
      <c r="CN19" s="516"/>
      <c r="CO19" s="514" t="s">
        <v>216</v>
      </c>
      <c r="CP19" s="515"/>
      <c r="CQ19" s="515"/>
      <c r="CR19" s="515"/>
      <c r="CS19" s="515"/>
      <c r="CT19" s="515"/>
      <c r="CU19" s="515"/>
      <c r="CV19" s="515"/>
      <c r="CW19" s="516"/>
      <c r="CX19" s="514" t="s">
        <v>217</v>
      </c>
      <c r="CY19" s="515"/>
      <c r="CZ19" s="515"/>
      <c r="DA19" s="515"/>
      <c r="DB19" s="515"/>
      <c r="DC19" s="515"/>
      <c r="DD19" s="515"/>
      <c r="DE19" s="515"/>
      <c r="DF19" s="516"/>
      <c r="DG19" s="514" t="s">
        <v>216</v>
      </c>
      <c r="DH19" s="515"/>
      <c r="DI19" s="515"/>
      <c r="DJ19" s="515"/>
      <c r="DK19" s="515"/>
      <c r="DL19" s="515"/>
      <c r="DM19" s="515"/>
      <c r="DN19" s="515"/>
      <c r="DO19" s="516"/>
      <c r="DP19" s="514" t="s">
        <v>217</v>
      </c>
      <c r="DQ19" s="515"/>
      <c r="DR19" s="515"/>
      <c r="DS19" s="515"/>
      <c r="DT19" s="515"/>
      <c r="DU19" s="515"/>
      <c r="DV19" s="515"/>
      <c r="DW19" s="515"/>
      <c r="DX19" s="516"/>
      <c r="DY19" s="523" t="s">
        <v>216</v>
      </c>
      <c r="DZ19" s="524"/>
      <c r="EA19" s="524"/>
      <c r="EB19" s="524"/>
      <c r="EC19" s="524"/>
      <c r="ED19" s="524"/>
      <c r="EE19" s="524"/>
      <c r="EF19" s="524"/>
      <c r="EG19" s="525"/>
      <c r="EH19" s="523" t="s">
        <v>217</v>
      </c>
      <c r="EI19" s="524"/>
      <c r="EJ19" s="524"/>
      <c r="EK19" s="524"/>
      <c r="EL19" s="524"/>
      <c r="EM19" s="524"/>
      <c r="EN19" s="524"/>
      <c r="EO19" s="524"/>
      <c r="EP19" s="525"/>
      <c r="EQ19" s="523" t="s">
        <v>216</v>
      </c>
      <c r="ER19" s="524"/>
      <c r="ES19" s="524"/>
      <c r="ET19" s="524"/>
      <c r="EU19" s="524"/>
      <c r="EV19" s="524"/>
      <c r="EW19" s="524"/>
      <c r="EX19" s="524"/>
      <c r="EY19" s="525"/>
      <c r="EZ19" s="523" t="s">
        <v>217</v>
      </c>
      <c r="FA19" s="524"/>
      <c r="FB19" s="524"/>
      <c r="FC19" s="524"/>
      <c r="FD19" s="524"/>
      <c r="FE19" s="524"/>
      <c r="FF19" s="524"/>
      <c r="FG19" s="524"/>
      <c r="FH19" s="525"/>
      <c r="FI19" s="514" t="s">
        <v>216</v>
      </c>
      <c r="FJ19" s="515"/>
      <c r="FK19" s="515"/>
      <c r="FL19" s="515"/>
      <c r="FM19" s="515"/>
      <c r="FN19" s="515"/>
      <c r="FO19" s="515"/>
      <c r="FP19" s="515"/>
      <c r="FQ19" s="516"/>
      <c r="FR19" s="514" t="s">
        <v>217</v>
      </c>
      <c r="FS19" s="515"/>
      <c r="FT19" s="515"/>
      <c r="FU19" s="515"/>
      <c r="FV19" s="515"/>
      <c r="FW19" s="515"/>
      <c r="FX19" s="515"/>
      <c r="FY19" s="515"/>
      <c r="FZ19" s="516"/>
      <c r="GA19" s="514" t="s">
        <v>216</v>
      </c>
      <c r="GB19" s="515"/>
      <c r="GC19" s="515"/>
      <c r="GD19" s="515"/>
      <c r="GE19" s="515"/>
      <c r="GF19" s="515"/>
      <c r="GG19" s="515"/>
      <c r="GH19" s="515"/>
      <c r="GI19" s="516"/>
      <c r="GJ19" s="514" t="s">
        <v>217</v>
      </c>
      <c r="GK19" s="515"/>
      <c r="GL19" s="515"/>
      <c r="GM19" s="515"/>
      <c r="GN19" s="515"/>
      <c r="GO19" s="515"/>
      <c r="GP19" s="515"/>
      <c r="GQ19" s="515"/>
      <c r="GR19" s="516"/>
      <c r="GS19" s="514" t="s">
        <v>216</v>
      </c>
      <c r="GT19" s="515"/>
      <c r="GU19" s="515"/>
      <c r="GV19" s="515"/>
      <c r="GW19" s="515"/>
      <c r="GX19" s="515"/>
      <c r="GY19" s="515"/>
      <c r="GZ19" s="515"/>
      <c r="HA19" s="516"/>
      <c r="HB19" s="514" t="s">
        <v>217</v>
      </c>
      <c r="HC19" s="515"/>
      <c r="HD19" s="515"/>
      <c r="HE19" s="515"/>
      <c r="HF19" s="515"/>
      <c r="HG19" s="515"/>
      <c r="HH19" s="515"/>
      <c r="HI19" s="515"/>
      <c r="HJ19" s="516"/>
      <c r="HK19" s="514" t="s">
        <v>216</v>
      </c>
      <c r="HL19" s="515"/>
      <c r="HM19" s="515"/>
      <c r="HN19" s="515"/>
      <c r="HO19" s="515"/>
      <c r="HP19" s="515"/>
      <c r="HQ19" s="515"/>
      <c r="HR19" s="515"/>
      <c r="HS19" s="516"/>
      <c r="HT19" s="514" t="s">
        <v>217</v>
      </c>
      <c r="HU19" s="515"/>
      <c r="HV19" s="515"/>
      <c r="HW19" s="515"/>
      <c r="HX19" s="515"/>
      <c r="HY19" s="515"/>
      <c r="HZ19" s="515"/>
      <c r="IA19" s="515"/>
      <c r="IB19" s="516"/>
    </row>
    <row r="20" spans="1:236" s="54" customFormat="1" ht="10.5">
      <c r="A20" s="481">
        <v>1</v>
      </c>
      <c r="B20" s="482"/>
      <c r="C20" s="482"/>
      <c r="D20" s="483"/>
      <c r="E20" s="481">
        <v>2</v>
      </c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3"/>
      <c r="U20" s="481">
        <v>3</v>
      </c>
      <c r="V20" s="482"/>
      <c r="W20" s="482"/>
      <c r="X20" s="482"/>
      <c r="Y20" s="482"/>
      <c r="Z20" s="482"/>
      <c r="AA20" s="482"/>
      <c r="AB20" s="482"/>
      <c r="AC20" s="483"/>
      <c r="AD20" s="481">
        <v>4</v>
      </c>
      <c r="AE20" s="482"/>
      <c r="AF20" s="482"/>
      <c r="AG20" s="482"/>
      <c r="AH20" s="482"/>
      <c r="AI20" s="482"/>
      <c r="AJ20" s="482"/>
      <c r="AK20" s="482"/>
      <c r="AL20" s="483"/>
      <c r="AM20" s="481">
        <v>5</v>
      </c>
      <c r="AN20" s="482"/>
      <c r="AO20" s="482"/>
      <c r="AP20" s="482"/>
      <c r="AQ20" s="482"/>
      <c r="AR20" s="482"/>
      <c r="AS20" s="482"/>
      <c r="AT20" s="482"/>
      <c r="AU20" s="483"/>
      <c r="AV20" s="481">
        <v>6</v>
      </c>
      <c r="AW20" s="482"/>
      <c r="AX20" s="482"/>
      <c r="AY20" s="482"/>
      <c r="AZ20" s="482"/>
      <c r="BA20" s="482"/>
      <c r="BB20" s="482"/>
      <c r="BC20" s="482"/>
      <c r="BD20" s="483"/>
      <c r="BE20" s="481">
        <v>7</v>
      </c>
      <c r="BF20" s="482"/>
      <c r="BG20" s="482"/>
      <c r="BH20" s="482"/>
      <c r="BI20" s="482"/>
      <c r="BJ20" s="482"/>
      <c r="BK20" s="482"/>
      <c r="BL20" s="482"/>
      <c r="BM20" s="483"/>
      <c r="BN20" s="481">
        <v>8</v>
      </c>
      <c r="BO20" s="482"/>
      <c r="BP20" s="482"/>
      <c r="BQ20" s="482"/>
      <c r="BR20" s="482"/>
      <c r="BS20" s="482"/>
      <c r="BT20" s="482"/>
      <c r="BU20" s="482"/>
      <c r="BV20" s="483"/>
      <c r="BW20" s="481">
        <v>9</v>
      </c>
      <c r="BX20" s="482"/>
      <c r="BY20" s="482"/>
      <c r="BZ20" s="482"/>
      <c r="CA20" s="482"/>
      <c r="CB20" s="482"/>
      <c r="CC20" s="482"/>
      <c r="CD20" s="482"/>
      <c r="CE20" s="483"/>
      <c r="CF20" s="481">
        <v>10</v>
      </c>
      <c r="CG20" s="482"/>
      <c r="CH20" s="482"/>
      <c r="CI20" s="482"/>
      <c r="CJ20" s="482"/>
      <c r="CK20" s="482"/>
      <c r="CL20" s="482"/>
      <c r="CM20" s="482"/>
      <c r="CN20" s="483"/>
      <c r="CO20" s="481">
        <v>11</v>
      </c>
      <c r="CP20" s="482"/>
      <c r="CQ20" s="482"/>
      <c r="CR20" s="482"/>
      <c r="CS20" s="482"/>
      <c r="CT20" s="482"/>
      <c r="CU20" s="482"/>
      <c r="CV20" s="482"/>
      <c r="CW20" s="483"/>
      <c r="CX20" s="481">
        <v>12</v>
      </c>
      <c r="CY20" s="482"/>
      <c r="CZ20" s="482"/>
      <c r="DA20" s="482"/>
      <c r="DB20" s="482"/>
      <c r="DC20" s="482"/>
      <c r="DD20" s="482"/>
      <c r="DE20" s="482"/>
      <c r="DF20" s="483"/>
      <c r="DG20" s="481">
        <v>13</v>
      </c>
      <c r="DH20" s="482"/>
      <c r="DI20" s="482"/>
      <c r="DJ20" s="482"/>
      <c r="DK20" s="482"/>
      <c r="DL20" s="482"/>
      <c r="DM20" s="482"/>
      <c r="DN20" s="482"/>
      <c r="DO20" s="483"/>
      <c r="DP20" s="481">
        <v>14</v>
      </c>
      <c r="DQ20" s="482"/>
      <c r="DR20" s="482"/>
      <c r="DS20" s="482"/>
      <c r="DT20" s="482"/>
      <c r="DU20" s="482"/>
      <c r="DV20" s="482"/>
      <c r="DW20" s="482"/>
      <c r="DX20" s="483"/>
      <c r="DY20" s="475">
        <v>15</v>
      </c>
      <c r="DZ20" s="476"/>
      <c r="EA20" s="476"/>
      <c r="EB20" s="476"/>
      <c r="EC20" s="476"/>
      <c r="ED20" s="476"/>
      <c r="EE20" s="476"/>
      <c r="EF20" s="476"/>
      <c r="EG20" s="477"/>
      <c r="EH20" s="475">
        <v>16</v>
      </c>
      <c r="EI20" s="476"/>
      <c r="EJ20" s="476"/>
      <c r="EK20" s="476"/>
      <c r="EL20" s="476"/>
      <c r="EM20" s="476"/>
      <c r="EN20" s="476"/>
      <c r="EO20" s="476"/>
      <c r="EP20" s="477"/>
      <c r="EQ20" s="475">
        <v>17</v>
      </c>
      <c r="ER20" s="476"/>
      <c r="ES20" s="476"/>
      <c r="ET20" s="476"/>
      <c r="EU20" s="476"/>
      <c r="EV20" s="476"/>
      <c r="EW20" s="476"/>
      <c r="EX20" s="476"/>
      <c r="EY20" s="477"/>
      <c r="EZ20" s="475">
        <v>18</v>
      </c>
      <c r="FA20" s="476"/>
      <c r="FB20" s="476"/>
      <c r="FC20" s="476"/>
      <c r="FD20" s="476"/>
      <c r="FE20" s="476"/>
      <c r="FF20" s="476"/>
      <c r="FG20" s="476"/>
      <c r="FH20" s="477"/>
      <c r="FI20" s="481">
        <v>19</v>
      </c>
      <c r="FJ20" s="482"/>
      <c r="FK20" s="482"/>
      <c r="FL20" s="482"/>
      <c r="FM20" s="482"/>
      <c r="FN20" s="482"/>
      <c r="FO20" s="482"/>
      <c r="FP20" s="482"/>
      <c r="FQ20" s="483"/>
      <c r="FR20" s="481">
        <v>20</v>
      </c>
      <c r="FS20" s="482"/>
      <c r="FT20" s="482"/>
      <c r="FU20" s="482"/>
      <c r="FV20" s="482"/>
      <c r="FW20" s="482"/>
      <c r="FX20" s="482"/>
      <c r="FY20" s="482"/>
      <c r="FZ20" s="483"/>
      <c r="GA20" s="481">
        <v>21</v>
      </c>
      <c r="GB20" s="482"/>
      <c r="GC20" s="482"/>
      <c r="GD20" s="482"/>
      <c r="GE20" s="482"/>
      <c r="GF20" s="482"/>
      <c r="GG20" s="482"/>
      <c r="GH20" s="482"/>
      <c r="GI20" s="483"/>
      <c r="GJ20" s="481">
        <v>22</v>
      </c>
      <c r="GK20" s="482"/>
      <c r="GL20" s="482"/>
      <c r="GM20" s="482"/>
      <c r="GN20" s="482"/>
      <c r="GO20" s="482"/>
      <c r="GP20" s="482"/>
      <c r="GQ20" s="482"/>
      <c r="GR20" s="483"/>
      <c r="GS20" s="481">
        <v>23</v>
      </c>
      <c r="GT20" s="482"/>
      <c r="GU20" s="482"/>
      <c r="GV20" s="482"/>
      <c r="GW20" s="482"/>
      <c r="GX20" s="482"/>
      <c r="GY20" s="482"/>
      <c r="GZ20" s="482"/>
      <c r="HA20" s="483"/>
      <c r="HB20" s="481">
        <v>24</v>
      </c>
      <c r="HC20" s="482"/>
      <c r="HD20" s="482"/>
      <c r="HE20" s="482"/>
      <c r="HF20" s="482"/>
      <c r="HG20" s="482"/>
      <c r="HH20" s="482"/>
      <c r="HI20" s="482"/>
      <c r="HJ20" s="483"/>
      <c r="HK20" s="481">
        <v>25</v>
      </c>
      <c r="HL20" s="482"/>
      <c r="HM20" s="482"/>
      <c r="HN20" s="482"/>
      <c r="HO20" s="482"/>
      <c r="HP20" s="482"/>
      <c r="HQ20" s="482"/>
      <c r="HR20" s="482"/>
      <c r="HS20" s="483"/>
      <c r="HT20" s="481">
        <v>26</v>
      </c>
      <c r="HU20" s="482"/>
      <c r="HV20" s="482"/>
      <c r="HW20" s="482"/>
      <c r="HX20" s="482"/>
      <c r="HY20" s="482"/>
      <c r="HZ20" s="482"/>
      <c r="IA20" s="482"/>
      <c r="IB20" s="483"/>
    </row>
    <row r="21" spans="1:236" s="54" customFormat="1" ht="21.75" customHeight="1">
      <c r="A21" s="460">
        <v>1</v>
      </c>
      <c r="B21" s="461"/>
      <c r="C21" s="461"/>
      <c r="D21" s="462"/>
      <c r="E21" s="455" t="s">
        <v>17</v>
      </c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7"/>
      <c r="U21" s="452"/>
      <c r="V21" s="453"/>
      <c r="W21" s="453"/>
      <c r="X21" s="453"/>
      <c r="Y21" s="453"/>
      <c r="Z21" s="453"/>
      <c r="AA21" s="453"/>
      <c r="AB21" s="453"/>
      <c r="AC21" s="454"/>
      <c r="AD21" s="463">
        <f>SUM(BE21,CO21,DY21,FI21,GS21)</f>
        <v>49953</v>
      </c>
      <c r="AE21" s="464"/>
      <c r="AF21" s="464"/>
      <c r="AG21" s="464"/>
      <c r="AH21" s="464"/>
      <c r="AI21" s="464"/>
      <c r="AJ21" s="464"/>
      <c r="AK21" s="464"/>
      <c r="AL21" s="465"/>
      <c r="AM21" s="466">
        <v>71</v>
      </c>
      <c r="AN21" s="467"/>
      <c r="AO21" s="467"/>
      <c r="AP21" s="467"/>
      <c r="AQ21" s="467"/>
      <c r="AR21" s="467"/>
      <c r="AS21" s="467"/>
      <c r="AT21" s="467"/>
      <c r="AU21" s="468"/>
      <c r="AV21" s="463">
        <f>EQ21</f>
        <v>2781</v>
      </c>
      <c r="AW21" s="464"/>
      <c r="AX21" s="464"/>
      <c r="AY21" s="464"/>
      <c r="AZ21" s="464"/>
      <c r="BA21" s="464"/>
      <c r="BB21" s="464"/>
      <c r="BC21" s="464"/>
      <c r="BD21" s="465"/>
      <c r="BE21" s="469"/>
      <c r="BF21" s="470"/>
      <c r="BG21" s="470"/>
      <c r="BH21" s="470"/>
      <c r="BI21" s="470"/>
      <c r="BJ21" s="470"/>
      <c r="BK21" s="470"/>
      <c r="BL21" s="470"/>
      <c r="BM21" s="471"/>
      <c r="BN21" s="469"/>
      <c r="BO21" s="470"/>
      <c r="BP21" s="470"/>
      <c r="BQ21" s="470"/>
      <c r="BR21" s="470"/>
      <c r="BS21" s="470"/>
      <c r="BT21" s="470"/>
      <c r="BU21" s="470"/>
      <c r="BV21" s="471"/>
      <c r="BW21" s="469"/>
      <c r="BX21" s="470"/>
      <c r="BY21" s="470"/>
      <c r="BZ21" s="470"/>
      <c r="CA21" s="470"/>
      <c r="CB21" s="470"/>
      <c r="CC21" s="470"/>
      <c r="CD21" s="470"/>
      <c r="CE21" s="471"/>
      <c r="CF21" s="469"/>
      <c r="CG21" s="470"/>
      <c r="CH21" s="470"/>
      <c r="CI21" s="470"/>
      <c r="CJ21" s="470"/>
      <c r="CK21" s="470"/>
      <c r="CL21" s="470"/>
      <c r="CM21" s="470"/>
      <c r="CN21" s="471"/>
      <c r="CO21" s="469"/>
      <c r="CP21" s="470"/>
      <c r="CQ21" s="470"/>
      <c r="CR21" s="470"/>
      <c r="CS21" s="470"/>
      <c r="CT21" s="470"/>
      <c r="CU21" s="470"/>
      <c r="CV21" s="470"/>
      <c r="CW21" s="471"/>
      <c r="CX21" s="469"/>
      <c r="CY21" s="470"/>
      <c r="CZ21" s="470"/>
      <c r="DA21" s="470"/>
      <c r="DB21" s="470"/>
      <c r="DC21" s="470"/>
      <c r="DD21" s="470"/>
      <c r="DE21" s="470"/>
      <c r="DF21" s="471"/>
      <c r="DG21" s="469"/>
      <c r="DH21" s="470"/>
      <c r="DI21" s="470"/>
      <c r="DJ21" s="470"/>
      <c r="DK21" s="470"/>
      <c r="DL21" s="470"/>
      <c r="DM21" s="470"/>
      <c r="DN21" s="470"/>
      <c r="DO21" s="471"/>
      <c r="DP21" s="469"/>
      <c r="DQ21" s="470"/>
      <c r="DR21" s="470"/>
      <c r="DS21" s="470"/>
      <c r="DT21" s="470"/>
      <c r="DU21" s="470"/>
      <c r="DV21" s="470"/>
      <c r="DW21" s="470"/>
      <c r="DX21" s="471"/>
      <c r="DY21" s="463">
        <f>'о предоставлении услуг'!K13</f>
        <v>49953</v>
      </c>
      <c r="DZ21" s="464"/>
      <c r="EA21" s="464"/>
      <c r="EB21" s="464"/>
      <c r="EC21" s="464"/>
      <c r="ED21" s="464"/>
      <c r="EE21" s="464"/>
      <c r="EF21" s="464"/>
      <c r="EG21" s="465"/>
      <c r="EH21" s="463"/>
      <c r="EI21" s="464"/>
      <c r="EJ21" s="464"/>
      <c r="EK21" s="464"/>
      <c r="EL21" s="464"/>
      <c r="EM21" s="464"/>
      <c r="EN21" s="464"/>
      <c r="EO21" s="464"/>
      <c r="EP21" s="465"/>
      <c r="EQ21" s="478">
        <f>1985+796</f>
        <v>2781</v>
      </c>
      <c r="ER21" s="479"/>
      <c r="ES21" s="479"/>
      <c r="ET21" s="479"/>
      <c r="EU21" s="479"/>
      <c r="EV21" s="479"/>
      <c r="EW21" s="479"/>
      <c r="EX21" s="479"/>
      <c r="EY21" s="480"/>
      <c r="EZ21" s="463"/>
      <c r="FA21" s="464"/>
      <c r="FB21" s="464"/>
      <c r="FC21" s="464"/>
      <c r="FD21" s="464"/>
      <c r="FE21" s="464"/>
      <c r="FF21" s="464"/>
      <c r="FG21" s="464"/>
      <c r="FH21" s="465"/>
      <c r="FI21" s="481"/>
      <c r="FJ21" s="482"/>
      <c r="FK21" s="482"/>
      <c r="FL21" s="482"/>
      <c r="FM21" s="482"/>
      <c r="FN21" s="482"/>
      <c r="FO21" s="482"/>
      <c r="FP21" s="482"/>
      <c r="FQ21" s="483"/>
      <c r="FR21" s="481"/>
      <c r="FS21" s="482"/>
      <c r="FT21" s="482"/>
      <c r="FU21" s="482"/>
      <c r="FV21" s="482"/>
      <c r="FW21" s="482"/>
      <c r="FX21" s="482"/>
      <c r="FY21" s="482"/>
      <c r="FZ21" s="483"/>
      <c r="GA21" s="481"/>
      <c r="GB21" s="482"/>
      <c r="GC21" s="482"/>
      <c r="GD21" s="482"/>
      <c r="GE21" s="482"/>
      <c r="GF21" s="482"/>
      <c r="GG21" s="482"/>
      <c r="GH21" s="482"/>
      <c r="GI21" s="483"/>
      <c r="GJ21" s="481"/>
      <c r="GK21" s="482"/>
      <c r="GL21" s="482"/>
      <c r="GM21" s="482"/>
      <c r="GN21" s="482"/>
      <c r="GO21" s="482"/>
      <c r="GP21" s="482"/>
      <c r="GQ21" s="482"/>
      <c r="GR21" s="483"/>
      <c r="GS21" s="481"/>
      <c r="GT21" s="482"/>
      <c r="GU21" s="482"/>
      <c r="GV21" s="482"/>
      <c r="GW21" s="482"/>
      <c r="GX21" s="482"/>
      <c r="GY21" s="482"/>
      <c r="GZ21" s="482"/>
      <c r="HA21" s="483"/>
      <c r="HB21" s="481"/>
      <c r="HC21" s="482"/>
      <c r="HD21" s="482"/>
      <c r="HE21" s="482"/>
      <c r="HF21" s="482"/>
      <c r="HG21" s="482"/>
      <c r="HH21" s="482"/>
      <c r="HI21" s="482"/>
      <c r="HJ21" s="483"/>
      <c r="HK21" s="481"/>
      <c r="HL21" s="482"/>
      <c r="HM21" s="482"/>
      <c r="HN21" s="482"/>
      <c r="HO21" s="482"/>
      <c r="HP21" s="482"/>
      <c r="HQ21" s="482"/>
      <c r="HR21" s="482"/>
      <c r="HS21" s="483"/>
      <c r="HT21" s="481"/>
      <c r="HU21" s="482"/>
      <c r="HV21" s="482"/>
      <c r="HW21" s="482"/>
      <c r="HX21" s="482"/>
      <c r="HY21" s="482"/>
      <c r="HZ21" s="482"/>
      <c r="IA21" s="482"/>
      <c r="IB21" s="483"/>
    </row>
    <row r="22" spans="1:236" s="54" customFormat="1" ht="21.75" customHeight="1">
      <c r="A22" s="460">
        <v>2</v>
      </c>
      <c r="B22" s="461"/>
      <c r="C22" s="461"/>
      <c r="D22" s="462"/>
      <c r="E22" s="455" t="s">
        <v>146</v>
      </c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7"/>
      <c r="U22" s="452"/>
      <c r="V22" s="453"/>
      <c r="W22" s="453"/>
      <c r="X22" s="453"/>
      <c r="Y22" s="453"/>
      <c r="Z22" s="453"/>
      <c r="AA22" s="453"/>
      <c r="AB22" s="453"/>
      <c r="AC22" s="454"/>
      <c r="AD22" s="463">
        <f aca="true" t="shared" si="0" ref="AD22:AD28">SUM(BE22,CO22,DY22,FI22,GS22)</f>
        <v>15961</v>
      </c>
      <c r="AE22" s="464"/>
      <c r="AF22" s="464"/>
      <c r="AG22" s="464"/>
      <c r="AH22" s="464"/>
      <c r="AI22" s="464"/>
      <c r="AJ22" s="464"/>
      <c r="AK22" s="464"/>
      <c r="AL22" s="465"/>
      <c r="AM22" s="466">
        <v>5</v>
      </c>
      <c r="AN22" s="467"/>
      <c r="AO22" s="467"/>
      <c r="AP22" s="467"/>
      <c r="AQ22" s="467"/>
      <c r="AR22" s="467"/>
      <c r="AS22" s="467"/>
      <c r="AT22" s="467"/>
      <c r="AU22" s="468"/>
      <c r="AV22" s="463">
        <f aca="true" t="shared" si="1" ref="AV22:AV28">EQ22</f>
        <v>823</v>
      </c>
      <c r="AW22" s="464"/>
      <c r="AX22" s="464"/>
      <c r="AY22" s="464"/>
      <c r="AZ22" s="464"/>
      <c r="BA22" s="464"/>
      <c r="BB22" s="464"/>
      <c r="BC22" s="464"/>
      <c r="BD22" s="465"/>
      <c r="BE22" s="469"/>
      <c r="BF22" s="470"/>
      <c r="BG22" s="470"/>
      <c r="BH22" s="470"/>
      <c r="BI22" s="470"/>
      <c r="BJ22" s="470"/>
      <c r="BK22" s="470"/>
      <c r="BL22" s="470"/>
      <c r="BM22" s="471"/>
      <c r="BN22" s="469"/>
      <c r="BO22" s="470"/>
      <c r="BP22" s="470"/>
      <c r="BQ22" s="470"/>
      <c r="BR22" s="470"/>
      <c r="BS22" s="470"/>
      <c r="BT22" s="470"/>
      <c r="BU22" s="470"/>
      <c r="BV22" s="471"/>
      <c r="BW22" s="469"/>
      <c r="BX22" s="470"/>
      <c r="BY22" s="470"/>
      <c r="BZ22" s="470"/>
      <c r="CA22" s="470"/>
      <c r="CB22" s="470"/>
      <c r="CC22" s="470"/>
      <c r="CD22" s="470"/>
      <c r="CE22" s="471"/>
      <c r="CF22" s="469"/>
      <c r="CG22" s="470"/>
      <c r="CH22" s="470"/>
      <c r="CI22" s="470"/>
      <c r="CJ22" s="470"/>
      <c r="CK22" s="470"/>
      <c r="CL22" s="470"/>
      <c r="CM22" s="470"/>
      <c r="CN22" s="471"/>
      <c r="CO22" s="469"/>
      <c r="CP22" s="470"/>
      <c r="CQ22" s="470"/>
      <c r="CR22" s="470"/>
      <c r="CS22" s="470"/>
      <c r="CT22" s="470"/>
      <c r="CU22" s="470"/>
      <c r="CV22" s="470"/>
      <c r="CW22" s="471"/>
      <c r="CX22" s="469"/>
      <c r="CY22" s="470"/>
      <c r="CZ22" s="470"/>
      <c r="DA22" s="470"/>
      <c r="DB22" s="470"/>
      <c r="DC22" s="470"/>
      <c r="DD22" s="470"/>
      <c r="DE22" s="470"/>
      <c r="DF22" s="471"/>
      <c r="DG22" s="469"/>
      <c r="DH22" s="470"/>
      <c r="DI22" s="470"/>
      <c r="DJ22" s="470"/>
      <c r="DK22" s="470"/>
      <c r="DL22" s="470"/>
      <c r="DM22" s="470"/>
      <c r="DN22" s="470"/>
      <c r="DO22" s="471"/>
      <c r="DP22" s="469"/>
      <c r="DQ22" s="470"/>
      <c r="DR22" s="470"/>
      <c r="DS22" s="470"/>
      <c r="DT22" s="470"/>
      <c r="DU22" s="470"/>
      <c r="DV22" s="470"/>
      <c r="DW22" s="470"/>
      <c r="DX22" s="471"/>
      <c r="DY22" s="463">
        <f>'о предоставлении услуг'!K14</f>
        <v>15961</v>
      </c>
      <c r="DZ22" s="464"/>
      <c r="EA22" s="464"/>
      <c r="EB22" s="464"/>
      <c r="EC22" s="464"/>
      <c r="ED22" s="464"/>
      <c r="EE22" s="464"/>
      <c r="EF22" s="464"/>
      <c r="EG22" s="465"/>
      <c r="EH22" s="463"/>
      <c r="EI22" s="464"/>
      <c r="EJ22" s="464"/>
      <c r="EK22" s="464"/>
      <c r="EL22" s="464"/>
      <c r="EM22" s="464"/>
      <c r="EN22" s="464"/>
      <c r="EO22" s="464"/>
      <c r="EP22" s="465"/>
      <c r="EQ22" s="478">
        <f>538+285</f>
        <v>823</v>
      </c>
      <c r="ER22" s="479"/>
      <c r="ES22" s="479"/>
      <c r="ET22" s="479"/>
      <c r="EU22" s="479"/>
      <c r="EV22" s="479"/>
      <c r="EW22" s="479"/>
      <c r="EX22" s="479"/>
      <c r="EY22" s="480"/>
      <c r="EZ22" s="463"/>
      <c r="FA22" s="464"/>
      <c r="FB22" s="464"/>
      <c r="FC22" s="464"/>
      <c r="FD22" s="464"/>
      <c r="FE22" s="464"/>
      <c r="FF22" s="464"/>
      <c r="FG22" s="464"/>
      <c r="FH22" s="465"/>
      <c r="FI22" s="481"/>
      <c r="FJ22" s="482"/>
      <c r="FK22" s="482"/>
      <c r="FL22" s="482"/>
      <c r="FM22" s="482"/>
      <c r="FN22" s="482"/>
      <c r="FO22" s="482"/>
      <c r="FP22" s="482"/>
      <c r="FQ22" s="483"/>
      <c r="FR22" s="481"/>
      <c r="FS22" s="482"/>
      <c r="FT22" s="482"/>
      <c r="FU22" s="482"/>
      <c r="FV22" s="482"/>
      <c r="FW22" s="482"/>
      <c r="FX22" s="482"/>
      <c r="FY22" s="482"/>
      <c r="FZ22" s="483"/>
      <c r="GA22" s="481"/>
      <c r="GB22" s="482"/>
      <c r="GC22" s="482"/>
      <c r="GD22" s="482"/>
      <c r="GE22" s="482"/>
      <c r="GF22" s="482"/>
      <c r="GG22" s="482"/>
      <c r="GH22" s="482"/>
      <c r="GI22" s="483"/>
      <c r="GJ22" s="481"/>
      <c r="GK22" s="482"/>
      <c r="GL22" s="482"/>
      <c r="GM22" s="482"/>
      <c r="GN22" s="482"/>
      <c r="GO22" s="482"/>
      <c r="GP22" s="482"/>
      <c r="GQ22" s="482"/>
      <c r="GR22" s="483"/>
      <c r="GS22" s="481"/>
      <c r="GT22" s="482"/>
      <c r="GU22" s="482"/>
      <c r="GV22" s="482"/>
      <c r="GW22" s="482"/>
      <c r="GX22" s="482"/>
      <c r="GY22" s="482"/>
      <c r="GZ22" s="482"/>
      <c r="HA22" s="483"/>
      <c r="HB22" s="481"/>
      <c r="HC22" s="482"/>
      <c r="HD22" s="482"/>
      <c r="HE22" s="482"/>
      <c r="HF22" s="482"/>
      <c r="HG22" s="482"/>
      <c r="HH22" s="482"/>
      <c r="HI22" s="482"/>
      <c r="HJ22" s="483"/>
      <c r="HK22" s="481"/>
      <c r="HL22" s="482"/>
      <c r="HM22" s="482"/>
      <c r="HN22" s="482"/>
      <c r="HO22" s="482"/>
      <c r="HP22" s="482"/>
      <c r="HQ22" s="482"/>
      <c r="HR22" s="482"/>
      <c r="HS22" s="483"/>
      <c r="HT22" s="481"/>
      <c r="HU22" s="482"/>
      <c r="HV22" s="482"/>
      <c r="HW22" s="482"/>
      <c r="HX22" s="482"/>
      <c r="HY22" s="482"/>
      <c r="HZ22" s="482"/>
      <c r="IA22" s="482"/>
      <c r="IB22" s="483"/>
    </row>
    <row r="23" spans="1:236" s="54" customFormat="1" ht="21.75" customHeight="1">
      <c r="A23" s="460">
        <v>3</v>
      </c>
      <c r="B23" s="461"/>
      <c r="C23" s="461"/>
      <c r="D23" s="462"/>
      <c r="E23" s="455" t="s">
        <v>147</v>
      </c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7"/>
      <c r="U23" s="452"/>
      <c r="V23" s="453"/>
      <c r="W23" s="453"/>
      <c r="X23" s="453"/>
      <c r="Y23" s="453"/>
      <c r="Z23" s="453"/>
      <c r="AA23" s="453"/>
      <c r="AB23" s="453"/>
      <c r="AC23" s="454"/>
      <c r="AD23" s="463">
        <f t="shared" si="0"/>
        <v>33758</v>
      </c>
      <c r="AE23" s="464"/>
      <c r="AF23" s="464"/>
      <c r="AG23" s="464"/>
      <c r="AH23" s="464"/>
      <c r="AI23" s="464"/>
      <c r="AJ23" s="464"/>
      <c r="AK23" s="464"/>
      <c r="AL23" s="465"/>
      <c r="AM23" s="466">
        <v>0</v>
      </c>
      <c r="AN23" s="467"/>
      <c r="AO23" s="467"/>
      <c r="AP23" s="467"/>
      <c r="AQ23" s="467"/>
      <c r="AR23" s="467"/>
      <c r="AS23" s="467"/>
      <c r="AT23" s="467"/>
      <c r="AU23" s="468"/>
      <c r="AV23" s="463">
        <f t="shared" si="1"/>
        <v>0</v>
      </c>
      <c r="AW23" s="464"/>
      <c r="AX23" s="464"/>
      <c r="AY23" s="464"/>
      <c r="AZ23" s="464"/>
      <c r="BA23" s="464"/>
      <c r="BB23" s="464"/>
      <c r="BC23" s="464"/>
      <c r="BD23" s="465"/>
      <c r="BE23" s="469"/>
      <c r="BF23" s="470"/>
      <c r="BG23" s="470"/>
      <c r="BH23" s="470"/>
      <c r="BI23" s="470"/>
      <c r="BJ23" s="470"/>
      <c r="BK23" s="470"/>
      <c r="BL23" s="470"/>
      <c r="BM23" s="471"/>
      <c r="BN23" s="469"/>
      <c r="BO23" s="470"/>
      <c r="BP23" s="470"/>
      <c r="BQ23" s="470"/>
      <c r="BR23" s="470"/>
      <c r="BS23" s="470"/>
      <c r="BT23" s="470"/>
      <c r="BU23" s="470"/>
      <c r="BV23" s="471"/>
      <c r="BW23" s="469"/>
      <c r="BX23" s="470"/>
      <c r="BY23" s="470"/>
      <c r="BZ23" s="470"/>
      <c r="CA23" s="470"/>
      <c r="CB23" s="470"/>
      <c r="CC23" s="470"/>
      <c r="CD23" s="470"/>
      <c r="CE23" s="471"/>
      <c r="CF23" s="469"/>
      <c r="CG23" s="470"/>
      <c r="CH23" s="470"/>
      <c r="CI23" s="470"/>
      <c r="CJ23" s="470"/>
      <c r="CK23" s="470"/>
      <c r="CL23" s="470"/>
      <c r="CM23" s="470"/>
      <c r="CN23" s="471"/>
      <c r="CO23" s="469"/>
      <c r="CP23" s="470"/>
      <c r="CQ23" s="470"/>
      <c r="CR23" s="470"/>
      <c r="CS23" s="470"/>
      <c r="CT23" s="470"/>
      <c r="CU23" s="470"/>
      <c r="CV23" s="470"/>
      <c r="CW23" s="471"/>
      <c r="CX23" s="469"/>
      <c r="CY23" s="470"/>
      <c r="CZ23" s="470"/>
      <c r="DA23" s="470"/>
      <c r="DB23" s="470"/>
      <c r="DC23" s="470"/>
      <c r="DD23" s="470"/>
      <c r="DE23" s="470"/>
      <c r="DF23" s="471"/>
      <c r="DG23" s="469"/>
      <c r="DH23" s="470"/>
      <c r="DI23" s="470"/>
      <c r="DJ23" s="470"/>
      <c r="DK23" s="470"/>
      <c r="DL23" s="470"/>
      <c r="DM23" s="470"/>
      <c r="DN23" s="470"/>
      <c r="DO23" s="471"/>
      <c r="DP23" s="469"/>
      <c r="DQ23" s="470"/>
      <c r="DR23" s="470"/>
      <c r="DS23" s="470"/>
      <c r="DT23" s="470"/>
      <c r="DU23" s="470"/>
      <c r="DV23" s="470"/>
      <c r="DW23" s="470"/>
      <c r="DX23" s="471"/>
      <c r="DY23" s="463">
        <f>'о предоставлении услуг'!K16</f>
        <v>33758</v>
      </c>
      <c r="DZ23" s="464"/>
      <c r="EA23" s="464"/>
      <c r="EB23" s="464"/>
      <c r="EC23" s="464"/>
      <c r="ED23" s="464"/>
      <c r="EE23" s="464"/>
      <c r="EF23" s="464"/>
      <c r="EG23" s="465"/>
      <c r="EH23" s="463"/>
      <c r="EI23" s="464"/>
      <c r="EJ23" s="464"/>
      <c r="EK23" s="464"/>
      <c r="EL23" s="464"/>
      <c r="EM23" s="464"/>
      <c r="EN23" s="464"/>
      <c r="EO23" s="464"/>
      <c r="EP23" s="465"/>
      <c r="EQ23" s="478">
        <v>0</v>
      </c>
      <c r="ER23" s="479"/>
      <c r="ES23" s="479"/>
      <c r="ET23" s="479"/>
      <c r="EU23" s="479"/>
      <c r="EV23" s="479"/>
      <c r="EW23" s="479"/>
      <c r="EX23" s="479"/>
      <c r="EY23" s="480"/>
      <c r="EZ23" s="463"/>
      <c r="FA23" s="464"/>
      <c r="FB23" s="464"/>
      <c r="FC23" s="464"/>
      <c r="FD23" s="464"/>
      <c r="FE23" s="464"/>
      <c r="FF23" s="464"/>
      <c r="FG23" s="464"/>
      <c r="FH23" s="465"/>
      <c r="FI23" s="481"/>
      <c r="FJ23" s="482"/>
      <c r="FK23" s="482"/>
      <c r="FL23" s="482"/>
      <c r="FM23" s="482"/>
      <c r="FN23" s="482"/>
      <c r="FO23" s="482"/>
      <c r="FP23" s="482"/>
      <c r="FQ23" s="483"/>
      <c r="FR23" s="481"/>
      <c r="FS23" s="482"/>
      <c r="FT23" s="482"/>
      <c r="FU23" s="482"/>
      <c r="FV23" s="482"/>
      <c r="FW23" s="482"/>
      <c r="FX23" s="482"/>
      <c r="FY23" s="482"/>
      <c r="FZ23" s="483"/>
      <c r="GA23" s="481"/>
      <c r="GB23" s="482"/>
      <c r="GC23" s="482"/>
      <c r="GD23" s="482"/>
      <c r="GE23" s="482"/>
      <c r="GF23" s="482"/>
      <c r="GG23" s="482"/>
      <c r="GH23" s="482"/>
      <c r="GI23" s="483"/>
      <c r="GJ23" s="481"/>
      <c r="GK23" s="482"/>
      <c r="GL23" s="482"/>
      <c r="GM23" s="482"/>
      <c r="GN23" s="482"/>
      <c r="GO23" s="482"/>
      <c r="GP23" s="482"/>
      <c r="GQ23" s="482"/>
      <c r="GR23" s="483"/>
      <c r="GS23" s="481"/>
      <c r="GT23" s="482"/>
      <c r="GU23" s="482"/>
      <c r="GV23" s="482"/>
      <c r="GW23" s="482"/>
      <c r="GX23" s="482"/>
      <c r="GY23" s="482"/>
      <c r="GZ23" s="482"/>
      <c r="HA23" s="483"/>
      <c r="HB23" s="481"/>
      <c r="HC23" s="482"/>
      <c r="HD23" s="482"/>
      <c r="HE23" s="482"/>
      <c r="HF23" s="482"/>
      <c r="HG23" s="482"/>
      <c r="HH23" s="482"/>
      <c r="HI23" s="482"/>
      <c r="HJ23" s="483"/>
      <c r="HK23" s="481"/>
      <c r="HL23" s="482"/>
      <c r="HM23" s="482"/>
      <c r="HN23" s="482"/>
      <c r="HO23" s="482"/>
      <c r="HP23" s="482"/>
      <c r="HQ23" s="482"/>
      <c r="HR23" s="482"/>
      <c r="HS23" s="483"/>
      <c r="HT23" s="481"/>
      <c r="HU23" s="482"/>
      <c r="HV23" s="482"/>
      <c r="HW23" s="482"/>
      <c r="HX23" s="482"/>
      <c r="HY23" s="482"/>
      <c r="HZ23" s="482"/>
      <c r="IA23" s="482"/>
      <c r="IB23" s="483"/>
    </row>
    <row r="24" spans="1:236" s="54" customFormat="1" ht="21.75" customHeight="1">
      <c r="A24" s="460" t="s">
        <v>18</v>
      </c>
      <c r="B24" s="461"/>
      <c r="C24" s="461"/>
      <c r="D24" s="462"/>
      <c r="E24" s="455" t="s">
        <v>148</v>
      </c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7"/>
      <c r="U24" s="452"/>
      <c r="V24" s="453"/>
      <c r="W24" s="453"/>
      <c r="X24" s="453"/>
      <c r="Y24" s="453"/>
      <c r="Z24" s="453"/>
      <c r="AA24" s="453"/>
      <c r="AB24" s="453"/>
      <c r="AC24" s="454"/>
      <c r="AD24" s="463">
        <f t="shared" si="0"/>
        <v>0</v>
      </c>
      <c r="AE24" s="464"/>
      <c r="AF24" s="464"/>
      <c r="AG24" s="464"/>
      <c r="AH24" s="464"/>
      <c r="AI24" s="464"/>
      <c r="AJ24" s="464"/>
      <c r="AK24" s="464"/>
      <c r="AL24" s="465"/>
      <c r="AM24" s="466">
        <v>0</v>
      </c>
      <c r="AN24" s="467"/>
      <c r="AO24" s="467"/>
      <c r="AP24" s="467"/>
      <c r="AQ24" s="467"/>
      <c r="AR24" s="467"/>
      <c r="AS24" s="467"/>
      <c r="AT24" s="467"/>
      <c r="AU24" s="468"/>
      <c r="AV24" s="463">
        <f t="shared" si="1"/>
        <v>0</v>
      </c>
      <c r="AW24" s="464"/>
      <c r="AX24" s="464"/>
      <c r="AY24" s="464"/>
      <c r="AZ24" s="464"/>
      <c r="BA24" s="464"/>
      <c r="BB24" s="464"/>
      <c r="BC24" s="464"/>
      <c r="BD24" s="465"/>
      <c r="BE24" s="469"/>
      <c r="BF24" s="470"/>
      <c r="BG24" s="470"/>
      <c r="BH24" s="470"/>
      <c r="BI24" s="470"/>
      <c r="BJ24" s="470"/>
      <c r="BK24" s="470"/>
      <c r="BL24" s="470"/>
      <c r="BM24" s="471"/>
      <c r="BN24" s="469"/>
      <c r="BO24" s="470"/>
      <c r="BP24" s="470"/>
      <c r="BQ24" s="470"/>
      <c r="BR24" s="470"/>
      <c r="BS24" s="470"/>
      <c r="BT24" s="470"/>
      <c r="BU24" s="470"/>
      <c r="BV24" s="471"/>
      <c r="BW24" s="469"/>
      <c r="BX24" s="470"/>
      <c r="BY24" s="470"/>
      <c r="BZ24" s="470"/>
      <c r="CA24" s="470"/>
      <c r="CB24" s="470"/>
      <c r="CC24" s="470"/>
      <c r="CD24" s="470"/>
      <c r="CE24" s="471"/>
      <c r="CF24" s="469"/>
      <c r="CG24" s="470"/>
      <c r="CH24" s="470"/>
      <c r="CI24" s="470"/>
      <c r="CJ24" s="470"/>
      <c r="CK24" s="470"/>
      <c r="CL24" s="470"/>
      <c r="CM24" s="470"/>
      <c r="CN24" s="471"/>
      <c r="CO24" s="469"/>
      <c r="CP24" s="470"/>
      <c r="CQ24" s="470"/>
      <c r="CR24" s="470"/>
      <c r="CS24" s="470"/>
      <c r="CT24" s="470"/>
      <c r="CU24" s="470"/>
      <c r="CV24" s="470"/>
      <c r="CW24" s="471"/>
      <c r="CX24" s="469"/>
      <c r="CY24" s="470"/>
      <c r="CZ24" s="470"/>
      <c r="DA24" s="470"/>
      <c r="DB24" s="470"/>
      <c r="DC24" s="470"/>
      <c r="DD24" s="470"/>
      <c r="DE24" s="470"/>
      <c r="DF24" s="471"/>
      <c r="DG24" s="469"/>
      <c r="DH24" s="470"/>
      <c r="DI24" s="470"/>
      <c r="DJ24" s="470"/>
      <c r="DK24" s="470"/>
      <c r="DL24" s="470"/>
      <c r="DM24" s="470"/>
      <c r="DN24" s="470"/>
      <c r="DO24" s="471"/>
      <c r="DP24" s="469"/>
      <c r="DQ24" s="470"/>
      <c r="DR24" s="470"/>
      <c r="DS24" s="470"/>
      <c r="DT24" s="470"/>
      <c r="DU24" s="470"/>
      <c r="DV24" s="470"/>
      <c r="DW24" s="470"/>
      <c r="DX24" s="471"/>
      <c r="DY24" s="463">
        <f>'о предоставлении услуг'!K15</f>
        <v>0</v>
      </c>
      <c r="DZ24" s="464"/>
      <c r="EA24" s="464"/>
      <c r="EB24" s="464"/>
      <c r="EC24" s="464"/>
      <c r="ED24" s="464"/>
      <c r="EE24" s="464"/>
      <c r="EF24" s="464"/>
      <c r="EG24" s="465"/>
      <c r="EH24" s="463"/>
      <c r="EI24" s="464"/>
      <c r="EJ24" s="464"/>
      <c r="EK24" s="464"/>
      <c r="EL24" s="464"/>
      <c r="EM24" s="464"/>
      <c r="EN24" s="464"/>
      <c r="EO24" s="464"/>
      <c r="EP24" s="465"/>
      <c r="EQ24" s="478">
        <v>0</v>
      </c>
      <c r="ER24" s="479"/>
      <c r="ES24" s="479"/>
      <c r="ET24" s="479"/>
      <c r="EU24" s="479"/>
      <c r="EV24" s="479"/>
      <c r="EW24" s="479"/>
      <c r="EX24" s="479"/>
      <c r="EY24" s="480"/>
      <c r="EZ24" s="463"/>
      <c r="FA24" s="464"/>
      <c r="FB24" s="464"/>
      <c r="FC24" s="464"/>
      <c r="FD24" s="464"/>
      <c r="FE24" s="464"/>
      <c r="FF24" s="464"/>
      <c r="FG24" s="464"/>
      <c r="FH24" s="465"/>
      <c r="FI24" s="481"/>
      <c r="FJ24" s="482"/>
      <c r="FK24" s="482"/>
      <c r="FL24" s="482"/>
      <c r="FM24" s="482"/>
      <c r="FN24" s="482"/>
      <c r="FO24" s="482"/>
      <c r="FP24" s="482"/>
      <c r="FQ24" s="483"/>
      <c r="FR24" s="481"/>
      <c r="FS24" s="482"/>
      <c r="FT24" s="482"/>
      <c r="FU24" s="482"/>
      <c r="FV24" s="482"/>
      <c r="FW24" s="482"/>
      <c r="FX24" s="482"/>
      <c r="FY24" s="482"/>
      <c r="FZ24" s="483"/>
      <c r="GA24" s="481"/>
      <c r="GB24" s="482"/>
      <c r="GC24" s="482"/>
      <c r="GD24" s="482"/>
      <c r="GE24" s="482"/>
      <c r="GF24" s="482"/>
      <c r="GG24" s="482"/>
      <c r="GH24" s="482"/>
      <c r="GI24" s="483"/>
      <c r="GJ24" s="481"/>
      <c r="GK24" s="482"/>
      <c r="GL24" s="482"/>
      <c r="GM24" s="482"/>
      <c r="GN24" s="482"/>
      <c r="GO24" s="482"/>
      <c r="GP24" s="482"/>
      <c r="GQ24" s="482"/>
      <c r="GR24" s="483"/>
      <c r="GS24" s="481"/>
      <c r="GT24" s="482"/>
      <c r="GU24" s="482"/>
      <c r="GV24" s="482"/>
      <c r="GW24" s="482"/>
      <c r="GX24" s="482"/>
      <c r="GY24" s="482"/>
      <c r="GZ24" s="482"/>
      <c r="HA24" s="483"/>
      <c r="HB24" s="481"/>
      <c r="HC24" s="482"/>
      <c r="HD24" s="482"/>
      <c r="HE24" s="482"/>
      <c r="HF24" s="482"/>
      <c r="HG24" s="482"/>
      <c r="HH24" s="482"/>
      <c r="HI24" s="482"/>
      <c r="HJ24" s="483"/>
      <c r="HK24" s="481"/>
      <c r="HL24" s="482"/>
      <c r="HM24" s="482"/>
      <c r="HN24" s="482"/>
      <c r="HO24" s="482"/>
      <c r="HP24" s="482"/>
      <c r="HQ24" s="482"/>
      <c r="HR24" s="482"/>
      <c r="HS24" s="483"/>
      <c r="HT24" s="481"/>
      <c r="HU24" s="482"/>
      <c r="HV24" s="482"/>
      <c r="HW24" s="482"/>
      <c r="HX24" s="482"/>
      <c r="HY24" s="482"/>
      <c r="HZ24" s="482"/>
      <c r="IA24" s="482"/>
      <c r="IB24" s="483"/>
    </row>
    <row r="25" spans="1:236" s="54" customFormat="1" ht="21.75" customHeight="1">
      <c r="A25" s="460">
        <v>5</v>
      </c>
      <c r="B25" s="461"/>
      <c r="C25" s="461"/>
      <c r="D25" s="462"/>
      <c r="E25" s="455" t="s">
        <v>19</v>
      </c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7"/>
      <c r="U25" s="452"/>
      <c r="V25" s="453"/>
      <c r="W25" s="453"/>
      <c r="X25" s="453"/>
      <c r="Y25" s="453"/>
      <c r="Z25" s="453"/>
      <c r="AA25" s="453"/>
      <c r="AB25" s="453"/>
      <c r="AC25" s="454"/>
      <c r="AD25" s="463">
        <f t="shared" si="0"/>
        <v>0</v>
      </c>
      <c r="AE25" s="464"/>
      <c r="AF25" s="464"/>
      <c r="AG25" s="464"/>
      <c r="AH25" s="464"/>
      <c r="AI25" s="464"/>
      <c r="AJ25" s="464"/>
      <c r="AK25" s="464"/>
      <c r="AL25" s="465"/>
      <c r="AM25" s="466">
        <v>0</v>
      </c>
      <c r="AN25" s="467"/>
      <c r="AO25" s="467"/>
      <c r="AP25" s="467"/>
      <c r="AQ25" s="467"/>
      <c r="AR25" s="467"/>
      <c r="AS25" s="467"/>
      <c r="AT25" s="467"/>
      <c r="AU25" s="468"/>
      <c r="AV25" s="463">
        <f t="shared" si="1"/>
        <v>0</v>
      </c>
      <c r="AW25" s="464"/>
      <c r="AX25" s="464"/>
      <c r="AY25" s="464"/>
      <c r="AZ25" s="464"/>
      <c r="BA25" s="464"/>
      <c r="BB25" s="464"/>
      <c r="BC25" s="464"/>
      <c r="BD25" s="465"/>
      <c r="BE25" s="469"/>
      <c r="BF25" s="470"/>
      <c r="BG25" s="470"/>
      <c r="BH25" s="470"/>
      <c r="BI25" s="470"/>
      <c r="BJ25" s="470"/>
      <c r="BK25" s="470"/>
      <c r="BL25" s="470"/>
      <c r="BM25" s="471"/>
      <c r="BN25" s="469"/>
      <c r="BO25" s="470"/>
      <c r="BP25" s="470"/>
      <c r="BQ25" s="470"/>
      <c r="BR25" s="470"/>
      <c r="BS25" s="470"/>
      <c r="BT25" s="470"/>
      <c r="BU25" s="470"/>
      <c r="BV25" s="471"/>
      <c r="BW25" s="469"/>
      <c r="BX25" s="470"/>
      <c r="BY25" s="470"/>
      <c r="BZ25" s="470"/>
      <c r="CA25" s="470"/>
      <c r="CB25" s="470"/>
      <c r="CC25" s="470"/>
      <c r="CD25" s="470"/>
      <c r="CE25" s="471"/>
      <c r="CF25" s="469"/>
      <c r="CG25" s="470"/>
      <c r="CH25" s="470"/>
      <c r="CI25" s="470"/>
      <c r="CJ25" s="470"/>
      <c r="CK25" s="470"/>
      <c r="CL25" s="470"/>
      <c r="CM25" s="470"/>
      <c r="CN25" s="471"/>
      <c r="CO25" s="469"/>
      <c r="CP25" s="470"/>
      <c r="CQ25" s="470"/>
      <c r="CR25" s="470"/>
      <c r="CS25" s="470"/>
      <c r="CT25" s="470"/>
      <c r="CU25" s="470"/>
      <c r="CV25" s="470"/>
      <c r="CW25" s="471"/>
      <c r="CX25" s="469"/>
      <c r="CY25" s="470"/>
      <c r="CZ25" s="470"/>
      <c r="DA25" s="470"/>
      <c r="DB25" s="470"/>
      <c r="DC25" s="470"/>
      <c r="DD25" s="470"/>
      <c r="DE25" s="470"/>
      <c r="DF25" s="471"/>
      <c r="DG25" s="469"/>
      <c r="DH25" s="470"/>
      <c r="DI25" s="470"/>
      <c r="DJ25" s="470"/>
      <c r="DK25" s="470"/>
      <c r="DL25" s="470"/>
      <c r="DM25" s="470"/>
      <c r="DN25" s="470"/>
      <c r="DO25" s="471"/>
      <c r="DP25" s="469"/>
      <c r="DQ25" s="470"/>
      <c r="DR25" s="470"/>
      <c r="DS25" s="470"/>
      <c r="DT25" s="470"/>
      <c r="DU25" s="470"/>
      <c r="DV25" s="470"/>
      <c r="DW25" s="470"/>
      <c r="DX25" s="471"/>
      <c r="DY25" s="463">
        <f>'о предоставлении услуг'!K17</f>
        <v>0</v>
      </c>
      <c r="DZ25" s="464"/>
      <c r="EA25" s="464"/>
      <c r="EB25" s="464"/>
      <c r="EC25" s="464"/>
      <c r="ED25" s="464"/>
      <c r="EE25" s="464"/>
      <c r="EF25" s="464"/>
      <c r="EG25" s="465"/>
      <c r="EH25" s="463"/>
      <c r="EI25" s="464"/>
      <c r="EJ25" s="464"/>
      <c r="EK25" s="464"/>
      <c r="EL25" s="464"/>
      <c r="EM25" s="464"/>
      <c r="EN25" s="464"/>
      <c r="EO25" s="464"/>
      <c r="EP25" s="465"/>
      <c r="EQ25" s="478">
        <v>0</v>
      </c>
      <c r="ER25" s="479"/>
      <c r="ES25" s="479"/>
      <c r="ET25" s="479"/>
      <c r="EU25" s="479"/>
      <c r="EV25" s="479"/>
      <c r="EW25" s="479"/>
      <c r="EX25" s="479"/>
      <c r="EY25" s="480"/>
      <c r="EZ25" s="463"/>
      <c r="FA25" s="464"/>
      <c r="FB25" s="464"/>
      <c r="FC25" s="464"/>
      <c r="FD25" s="464"/>
      <c r="FE25" s="464"/>
      <c r="FF25" s="464"/>
      <c r="FG25" s="464"/>
      <c r="FH25" s="465"/>
      <c r="FI25" s="481"/>
      <c r="FJ25" s="482"/>
      <c r="FK25" s="482"/>
      <c r="FL25" s="482"/>
      <c r="FM25" s="482"/>
      <c r="FN25" s="482"/>
      <c r="FO25" s="482"/>
      <c r="FP25" s="482"/>
      <c r="FQ25" s="483"/>
      <c r="FR25" s="481"/>
      <c r="FS25" s="482"/>
      <c r="FT25" s="482"/>
      <c r="FU25" s="482"/>
      <c r="FV25" s="482"/>
      <c r="FW25" s="482"/>
      <c r="FX25" s="482"/>
      <c r="FY25" s="482"/>
      <c r="FZ25" s="483"/>
      <c r="GA25" s="481"/>
      <c r="GB25" s="482"/>
      <c r="GC25" s="482"/>
      <c r="GD25" s="482"/>
      <c r="GE25" s="482"/>
      <c r="GF25" s="482"/>
      <c r="GG25" s="482"/>
      <c r="GH25" s="482"/>
      <c r="GI25" s="483"/>
      <c r="GJ25" s="481"/>
      <c r="GK25" s="482"/>
      <c r="GL25" s="482"/>
      <c r="GM25" s="482"/>
      <c r="GN25" s="482"/>
      <c r="GO25" s="482"/>
      <c r="GP25" s="482"/>
      <c r="GQ25" s="482"/>
      <c r="GR25" s="483"/>
      <c r="GS25" s="481"/>
      <c r="GT25" s="482"/>
      <c r="GU25" s="482"/>
      <c r="GV25" s="482"/>
      <c r="GW25" s="482"/>
      <c r="GX25" s="482"/>
      <c r="GY25" s="482"/>
      <c r="GZ25" s="482"/>
      <c r="HA25" s="483"/>
      <c r="HB25" s="481"/>
      <c r="HC25" s="482"/>
      <c r="HD25" s="482"/>
      <c r="HE25" s="482"/>
      <c r="HF25" s="482"/>
      <c r="HG25" s="482"/>
      <c r="HH25" s="482"/>
      <c r="HI25" s="482"/>
      <c r="HJ25" s="483"/>
      <c r="HK25" s="481"/>
      <c r="HL25" s="482"/>
      <c r="HM25" s="482"/>
      <c r="HN25" s="482"/>
      <c r="HO25" s="482"/>
      <c r="HP25" s="482"/>
      <c r="HQ25" s="482"/>
      <c r="HR25" s="482"/>
      <c r="HS25" s="483"/>
      <c r="HT25" s="481"/>
      <c r="HU25" s="482"/>
      <c r="HV25" s="482"/>
      <c r="HW25" s="482"/>
      <c r="HX25" s="482"/>
      <c r="HY25" s="482"/>
      <c r="HZ25" s="482"/>
      <c r="IA25" s="482"/>
      <c r="IB25" s="483"/>
    </row>
    <row r="26" spans="1:236" s="54" customFormat="1" ht="21.75" customHeight="1">
      <c r="A26" s="460">
        <v>6</v>
      </c>
      <c r="B26" s="461"/>
      <c r="C26" s="461"/>
      <c r="D26" s="462"/>
      <c r="E26" s="455" t="s">
        <v>20</v>
      </c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7"/>
      <c r="U26" s="452"/>
      <c r="V26" s="453"/>
      <c r="W26" s="453"/>
      <c r="X26" s="453"/>
      <c r="Y26" s="453"/>
      <c r="Z26" s="453"/>
      <c r="AA26" s="453"/>
      <c r="AB26" s="453"/>
      <c r="AC26" s="454"/>
      <c r="AD26" s="463">
        <f t="shared" si="0"/>
        <v>60</v>
      </c>
      <c r="AE26" s="464"/>
      <c r="AF26" s="464"/>
      <c r="AG26" s="464"/>
      <c r="AH26" s="464"/>
      <c r="AI26" s="464"/>
      <c r="AJ26" s="464"/>
      <c r="AK26" s="464"/>
      <c r="AL26" s="465"/>
      <c r="AM26" s="466">
        <v>2</v>
      </c>
      <c r="AN26" s="467"/>
      <c r="AO26" s="467"/>
      <c r="AP26" s="467"/>
      <c r="AQ26" s="467"/>
      <c r="AR26" s="467"/>
      <c r="AS26" s="467"/>
      <c r="AT26" s="467"/>
      <c r="AU26" s="468"/>
      <c r="AV26" s="463">
        <f t="shared" si="1"/>
        <v>0</v>
      </c>
      <c r="AW26" s="464"/>
      <c r="AX26" s="464"/>
      <c r="AY26" s="464"/>
      <c r="AZ26" s="464"/>
      <c r="BA26" s="464"/>
      <c r="BB26" s="464"/>
      <c r="BC26" s="464"/>
      <c r="BD26" s="465"/>
      <c r="BE26" s="469"/>
      <c r="BF26" s="470"/>
      <c r="BG26" s="470"/>
      <c r="BH26" s="470"/>
      <c r="BI26" s="470"/>
      <c r="BJ26" s="470"/>
      <c r="BK26" s="470"/>
      <c r="BL26" s="470"/>
      <c r="BM26" s="471"/>
      <c r="BN26" s="469"/>
      <c r="BO26" s="470"/>
      <c r="BP26" s="470"/>
      <c r="BQ26" s="470"/>
      <c r="BR26" s="470"/>
      <c r="BS26" s="470"/>
      <c r="BT26" s="470"/>
      <c r="BU26" s="470"/>
      <c r="BV26" s="471"/>
      <c r="BW26" s="469"/>
      <c r="BX26" s="470"/>
      <c r="BY26" s="470"/>
      <c r="BZ26" s="470"/>
      <c r="CA26" s="470"/>
      <c r="CB26" s="470"/>
      <c r="CC26" s="470"/>
      <c r="CD26" s="470"/>
      <c r="CE26" s="471"/>
      <c r="CF26" s="469"/>
      <c r="CG26" s="470"/>
      <c r="CH26" s="470"/>
      <c r="CI26" s="470"/>
      <c r="CJ26" s="470"/>
      <c r="CK26" s="470"/>
      <c r="CL26" s="470"/>
      <c r="CM26" s="470"/>
      <c r="CN26" s="471"/>
      <c r="CO26" s="469"/>
      <c r="CP26" s="470"/>
      <c r="CQ26" s="470"/>
      <c r="CR26" s="470"/>
      <c r="CS26" s="470"/>
      <c r="CT26" s="470"/>
      <c r="CU26" s="470"/>
      <c r="CV26" s="470"/>
      <c r="CW26" s="471"/>
      <c r="CX26" s="469"/>
      <c r="CY26" s="470"/>
      <c r="CZ26" s="470"/>
      <c r="DA26" s="470"/>
      <c r="DB26" s="470"/>
      <c r="DC26" s="470"/>
      <c r="DD26" s="470"/>
      <c r="DE26" s="470"/>
      <c r="DF26" s="471"/>
      <c r="DG26" s="469"/>
      <c r="DH26" s="470"/>
      <c r="DI26" s="470"/>
      <c r="DJ26" s="470"/>
      <c r="DK26" s="470"/>
      <c r="DL26" s="470"/>
      <c r="DM26" s="470"/>
      <c r="DN26" s="470"/>
      <c r="DO26" s="471"/>
      <c r="DP26" s="469"/>
      <c r="DQ26" s="470"/>
      <c r="DR26" s="470"/>
      <c r="DS26" s="470"/>
      <c r="DT26" s="470"/>
      <c r="DU26" s="470"/>
      <c r="DV26" s="470"/>
      <c r="DW26" s="470"/>
      <c r="DX26" s="471"/>
      <c r="DY26" s="463">
        <f>'о предоставлении услуг'!K18</f>
        <v>60</v>
      </c>
      <c r="DZ26" s="464"/>
      <c r="EA26" s="464"/>
      <c r="EB26" s="464"/>
      <c r="EC26" s="464"/>
      <c r="ED26" s="464"/>
      <c r="EE26" s="464"/>
      <c r="EF26" s="464"/>
      <c r="EG26" s="465"/>
      <c r="EH26" s="463"/>
      <c r="EI26" s="464"/>
      <c r="EJ26" s="464"/>
      <c r="EK26" s="464"/>
      <c r="EL26" s="464"/>
      <c r="EM26" s="464"/>
      <c r="EN26" s="464"/>
      <c r="EO26" s="464"/>
      <c r="EP26" s="465"/>
      <c r="EQ26" s="478">
        <v>0</v>
      </c>
      <c r="ER26" s="479"/>
      <c r="ES26" s="479"/>
      <c r="ET26" s="479"/>
      <c r="EU26" s="479"/>
      <c r="EV26" s="479"/>
      <c r="EW26" s="479"/>
      <c r="EX26" s="479"/>
      <c r="EY26" s="480"/>
      <c r="EZ26" s="463"/>
      <c r="FA26" s="464"/>
      <c r="FB26" s="464"/>
      <c r="FC26" s="464"/>
      <c r="FD26" s="464"/>
      <c r="FE26" s="464"/>
      <c r="FF26" s="464"/>
      <c r="FG26" s="464"/>
      <c r="FH26" s="465"/>
      <c r="FI26" s="481"/>
      <c r="FJ26" s="482"/>
      <c r="FK26" s="482"/>
      <c r="FL26" s="482"/>
      <c r="FM26" s="482"/>
      <c r="FN26" s="482"/>
      <c r="FO26" s="482"/>
      <c r="FP26" s="482"/>
      <c r="FQ26" s="483"/>
      <c r="FR26" s="481"/>
      <c r="FS26" s="482"/>
      <c r="FT26" s="482"/>
      <c r="FU26" s="482"/>
      <c r="FV26" s="482"/>
      <c r="FW26" s="482"/>
      <c r="FX26" s="482"/>
      <c r="FY26" s="482"/>
      <c r="FZ26" s="483"/>
      <c r="GA26" s="481"/>
      <c r="GB26" s="482"/>
      <c r="GC26" s="482"/>
      <c r="GD26" s="482"/>
      <c r="GE26" s="482"/>
      <c r="GF26" s="482"/>
      <c r="GG26" s="482"/>
      <c r="GH26" s="482"/>
      <c r="GI26" s="483"/>
      <c r="GJ26" s="481"/>
      <c r="GK26" s="482"/>
      <c r="GL26" s="482"/>
      <c r="GM26" s="482"/>
      <c r="GN26" s="482"/>
      <c r="GO26" s="482"/>
      <c r="GP26" s="482"/>
      <c r="GQ26" s="482"/>
      <c r="GR26" s="483"/>
      <c r="GS26" s="481"/>
      <c r="GT26" s="482"/>
      <c r="GU26" s="482"/>
      <c r="GV26" s="482"/>
      <c r="GW26" s="482"/>
      <c r="GX26" s="482"/>
      <c r="GY26" s="482"/>
      <c r="GZ26" s="482"/>
      <c r="HA26" s="483"/>
      <c r="HB26" s="481"/>
      <c r="HC26" s="482"/>
      <c r="HD26" s="482"/>
      <c r="HE26" s="482"/>
      <c r="HF26" s="482"/>
      <c r="HG26" s="482"/>
      <c r="HH26" s="482"/>
      <c r="HI26" s="482"/>
      <c r="HJ26" s="483"/>
      <c r="HK26" s="481"/>
      <c r="HL26" s="482"/>
      <c r="HM26" s="482"/>
      <c r="HN26" s="482"/>
      <c r="HO26" s="482"/>
      <c r="HP26" s="482"/>
      <c r="HQ26" s="482"/>
      <c r="HR26" s="482"/>
      <c r="HS26" s="483"/>
      <c r="HT26" s="481"/>
      <c r="HU26" s="482"/>
      <c r="HV26" s="482"/>
      <c r="HW26" s="482"/>
      <c r="HX26" s="482"/>
      <c r="HY26" s="482"/>
      <c r="HZ26" s="482"/>
      <c r="IA26" s="482"/>
      <c r="IB26" s="483"/>
    </row>
    <row r="27" spans="1:236" s="54" customFormat="1" ht="54.75" customHeight="1">
      <c r="A27" s="460">
        <v>7</v>
      </c>
      <c r="B27" s="461"/>
      <c r="C27" s="461"/>
      <c r="D27" s="462"/>
      <c r="E27" s="455" t="s">
        <v>21</v>
      </c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7"/>
      <c r="U27" s="452"/>
      <c r="V27" s="453"/>
      <c r="W27" s="453"/>
      <c r="X27" s="453"/>
      <c r="Y27" s="453"/>
      <c r="Z27" s="453"/>
      <c r="AA27" s="453"/>
      <c r="AB27" s="453"/>
      <c r="AC27" s="454"/>
      <c r="AD27" s="463">
        <f t="shared" si="0"/>
        <v>1</v>
      </c>
      <c r="AE27" s="464"/>
      <c r="AF27" s="464"/>
      <c r="AG27" s="464"/>
      <c r="AH27" s="464"/>
      <c r="AI27" s="464"/>
      <c r="AJ27" s="464"/>
      <c r="AK27" s="464"/>
      <c r="AL27" s="465"/>
      <c r="AM27" s="466">
        <v>0</v>
      </c>
      <c r="AN27" s="467"/>
      <c r="AO27" s="467"/>
      <c r="AP27" s="467"/>
      <c r="AQ27" s="467"/>
      <c r="AR27" s="467"/>
      <c r="AS27" s="467"/>
      <c r="AT27" s="467"/>
      <c r="AU27" s="468"/>
      <c r="AV27" s="463">
        <f t="shared" si="1"/>
        <v>0</v>
      </c>
      <c r="AW27" s="464"/>
      <c r="AX27" s="464"/>
      <c r="AY27" s="464"/>
      <c r="AZ27" s="464"/>
      <c r="BA27" s="464"/>
      <c r="BB27" s="464"/>
      <c r="BC27" s="464"/>
      <c r="BD27" s="465"/>
      <c r="BE27" s="469"/>
      <c r="BF27" s="470"/>
      <c r="BG27" s="470"/>
      <c r="BH27" s="470"/>
      <c r="BI27" s="470"/>
      <c r="BJ27" s="470"/>
      <c r="BK27" s="470"/>
      <c r="BL27" s="470"/>
      <c r="BM27" s="471"/>
      <c r="BN27" s="469"/>
      <c r="BO27" s="470"/>
      <c r="BP27" s="470"/>
      <c r="BQ27" s="470"/>
      <c r="BR27" s="470"/>
      <c r="BS27" s="470"/>
      <c r="BT27" s="470"/>
      <c r="BU27" s="470"/>
      <c r="BV27" s="471"/>
      <c r="BW27" s="469"/>
      <c r="BX27" s="470"/>
      <c r="BY27" s="470"/>
      <c r="BZ27" s="470"/>
      <c r="CA27" s="470"/>
      <c r="CB27" s="470"/>
      <c r="CC27" s="470"/>
      <c r="CD27" s="470"/>
      <c r="CE27" s="471"/>
      <c r="CF27" s="469"/>
      <c r="CG27" s="470"/>
      <c r="CH27" s="470"/>
      <c r="CI27" s="470"/>
      <c r="CJ27" s="470"/>
      <c r="CK27" s="470"/>
      <c r="CL27" s="470"/>
      <c r="CM27" s="470"/>
      <c r="CN27" s="471"/>
      <c r="CO27" s="469"/>
      <c r="CP27" s="470"/>
      <c r="CQ27" s="470"/>
      <c r="CR27" s="470"/>
      <c r="CS27" s="470"/>
      <c r="CT27" s="470"/>
      <c r="CU27" s="470"/>
      <c r="CV27" s="470"/>
      <c r="CW27" s="471"/>
      <c r="CX27" s="469"/>
      <c r="CY27" s="470"/>
      <c r="CZ27" s="470"/>
      <c r="DA27" s="470"/>
      <c r="DB27" s="470"/>
      <c r="DC27" s="470"/>
      <c r="DD27" s="470"/>
      <c r="DE27" s="470"/>
      <c r="DF27" s="471"/>
      <c r="DG27" s="469"/>
      <c r="DH27" s="470"/>
      <c r="DI27" s="470"/>
      <c r="DJ27" s="470"/>
      <c r="DK27" s="470"/>
      <c r="DL27" s="470"/>
      <c r="DM27" s="470"/>
      <c r="DN27" s="470"/>
      <c r="DO27" s="471"/>
      <c r="DP27" s="469"/>
      <c r="DQ27" s="470"/>
      <c r="DR27" s="470"/>
      <c r="DS27" s="470"/>
      <c r="DT27" s="470"/>
      <c r="DU27" s="470"/>
      <c r="DV27" s="470"/>
      <c r="DW27" s="470"/>
      <c r="DX27" s="471"/>
      <c r="DY27" s="463">
        <f>'о предоставлении услуг'!K19</f>
        <v>1</v>
      </c>
      <c r="DZ27" s="464"/>
      <c r="EA27" s="464"/>
      <c r="EB27" s="464"/>
      <c r="EC27" s="464"/>
      <c r="ED27" s="464"/>
      <c r="EE27" s="464"/>
      <c r="EF27" s="464"/>
      <c r="EG27" s="465"/>
      <c r="EH27" s="463"/>
      <c r="EI27" s="464"/>
      <c r="EJ27" s="464"/>
      <c r="EK27" s="464"/>
      <c r="EL27" s="464"/>
      <c r="EM27" s="464"/>
      <c r="EN27" s="464"/>
      <c r="EO27" s="464"/>
      <c r="EP27" s="465"/>
      <c r="EQ27" s="478">
        <v>0</v>
      </c>
      <c r="ER27" s="479"/>
      <c r="ES27" s="479"/>
      <c r="ET27" s="479"/>
      <c r="EU27" s="479"/>
      <c r="EV27" s="479"/>
      <c r="EW27" s="479"/>
      <c r="EX27" s="479"/>
      <c r="EY27" s="480"/>
      <c r="EZ27" s="463"/>
      <c r="FA27" s="464"/>
      <c r="FB27" s="464"/>
      <c r="FC27" s="464"/>
      <c r="FD27" s="464"/>
      <c r="FE27" s="464"/>
      <c r="FF27" s="464"/>
      <c r="FG27" s="464"/>
      <c r="FH27" s="465"/>
      <c r="FI27" s="481"/>
      <c r="FJ27" s="482"/>
      <c r="FK27" s="482"/>
      <c r="FL27" s="482"/>
      <c r="FM27" s="482"/>
      <c r="FN27" s="482"/>
      <c r="FO27" s="482"/>
      <c r="FP27" s="482"/>
      <c r="FQ27" s="483"/>
      <c r="FR27" s="481"/>
      <c r="FS27" s="482"/>
      <c r="FT27" s="482"/>
      <c r="FU27" s="482"/>
      <c r="FV27" s="482"/>
      <c r="FW27" s="482"/>
      <c r="FX27" s="482"/>
      <c r="FY27" s="482"/>
      <c r="FZ27" s="483"/>
      <c r="GA27" s="481"/>
      <c r="GB27" s="482"/>
      <c r="GC27" s="482"/>
      <c r="GD27" s="482"/>
      <c r="GE27" s="482"/>
      <c r="GF27" s="482"/>
      <c r="GG27" s="482"/>
      <c r="GH27" s="482"/>
      <c r="GI27" s="483"/>
      <c r="GJ27" s="481"/>
      <c r="GK27" s="482"/>
      <c r="GL27" s="482"/>
      <c r="GM27" s="482"/>
      <c r="GN27" s="482"/>
      <c r="GO27" s="482"/>
      <c r="GP27" s="482"/>
      <c r="GQ27" s="482"/>
      <c r="GR27" s="483"/>
      <c r="GS27" s="481"/>
      <c r="GT27" s="482"/>
      <c r="GU27" s="482"/>
      <c r="GV27" s="482"/>
      <c r="GW27" s="482"/>
      <c r="GX27" s="482"/>
      <c r="GY27" s="482"/>
      <c r="GZ27" s="482"/>
      <c r="HA27" s="483"/>
      <c r="HB27" s="481"/>
      <c r="HC27" s="482"/>
      <c r="HD27" s="482"/>
      <c r="HE27" s="482"/>
      <c r="HF27" s="482"/>
      <c r="HG27" s="482"/>
      <c r="HH27" s="482"/>
      <c r="HI27" s="482"/>
      <c r="HJ27" s="483"/>
      <c r="HK27" s="481"/>
      <c r="HL27" s="482"/>
      <c r="HM27" s="482"/>
      <c r="HN27" s="482"/>
      <c r="HO27" s="482"/>
      <c r="HP27" s="482"/>
      <c r="HQ27" s="482"/>
      <c r="HR27" s="482"/>
      <c r="HS27" s="483"/>
      <c r="HT27" s="481"/>
      <c r="HU27" s="482"/>
      <c r="HV27" s="482"/>
      <c r="HW27" s="482"/>
      <c r="HX27" s="482"/>
      <c r="HY27" s="482"/>
      <c r="HZ27" s="482"/>
      <c r="IA27" s="482"/>
      <c r="IB27" s="483"/>
    </row>
    <row r="28" spans="1:236" s="54" customFormat="1" ht="11.25" customHeight="1">
      <c r="A28" s="460">
        <v>8</v>
      </c>
      <c r="B28" s="461"/>
      <c r="C28" s="461"/>
      <c r="D28" s="462"/>
      <c r="E28" s="455" t="s">
        <v>22</v>
      </c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7"/>
      <c r="U28" s="452"/>
      <c r="V28" s="453"/>
      <c r="W28" s="453"/>
      <c r="X28" s="453"/>
      <c r="Y28" s="453"/>
      <c r="Z28" s="453"/>
      <c r="AA28" s="453"/>
      <c r="AB28" s="453"/>
      <c r="AC28" s="454"/>
      <c r="AD28" s="463">
        <f t="shared" si="0"/>
        <v>0</v>
      </c>
      <c r="AE28" s="464"/>
      <c r="AF28" s="464"/>
      <c r="AG28" s="464"/>
      <c r="AH28" s="464"/>
      <c r="AI28" s="464"/>
      <c r="AJ28" s="464"/>
      <c r="AK28" s="464"/>
      <c r="AL28" s="465"/>
      <c r="AM28" s="466">
        <v>0</v>
      </c>
      <c r="AN28" s="467"/>
      <c r="AO28" s="467"/>
      <c r="AP28" s="467"/>
      <c r="AQ28" s="467"/>
      <c r="AR28" s="467"/>
      <c r="AS28" s="467"/>
      <c r="AT28" s="467"/>
      <c r="AU28" s="468"/>
      <c r="AV28" s="463">
        <f t="shared" si="1"/>
        <v>0</v>
      </c>
      <c r="AW28" s="464"/>
      <c r="AX28" s="464"/>
      <c r="AY28" s="464"/>
      <c r="AZ28" s="464"/>
      <c r="BA28" s="464"/>
      <c r="BB28" s="464"/>
      <c r="BC28" s="464"/>
      <c r="BD28" s="465"/>
      <c r="BE28" s="469"/>
      <c r="BF28" s="470"/>
      <c r="BG28" s="470"/>
      <c r="BH28" s="470"/>
      <c r="BI28" s="470"/>
      <c r="BJ28" s="470"/>
      <c r="BK28" s="470"/>
      <c r="BL28" s="470"/>
      <c r="BM28" s="471"/>
      <c r="BN28" s="469"/>
      <c r="BO28" s="470"/>
      <c r="BP28" s="470"/>
      <c r="BQ28" s="470"/>
      <c r="BR28" s="470"/>
      <c r="BS28" s="470"/>
      <c r="BT28" s="470"/>
      <c r="BU28" s="470"/>
      <c r="BV28" s="471"/>
      <c r="BW28" s="469"/>
      <c r="BX28" s="470"/>
      <c r="BY28" s="470"/>
      <c r="BZ28" s="470"/>
      <c r="CA28" s="470"/>
      <c r="CB28" s="470"/>
      <c r="CC28" s="470"/>
      <c r="CD28" s="470"/>
      <c r="CE28" s="471"/>
      <c r="CF28" s="469"/>
      <c r="CG28" s="470"/>
      <c r="CH28" s="470"/>
      <c r="CI28" s="470"/>
      <c r="CJ28" s="470"/>
      <c r="CK28" s="470"/>
      <c r="CL28" s="470"/>
      <c r="CM28" s="470"/>
      <c r="CN28" s="471"/>
      <c r="CO28" s="469"/>
      <c r="CP28" s="470"/>
      <c r="CQ28" s="470"/>
      <c r="CR28" s="470"/>
      <c r="CS28" s="470"/>
      <c r="CT28" s="470"/>
      <c r="CU28" s="470"/>
      <c r="CV28" s="470"/>
      <c r="CW28" s="471"/>
      <c r="CX28" s="469"/>
      <c r="CY28" s="470"/>
      <c r="CZ28" s="470"/>
      <c r="DA28" s="470"/>
      <c r="DB28" s="470"/>
      <c r="DC28" s="470"/>
      <c r="DD28" s="470"/>
      <c r="DE28" s="470"/>
      <c r="DF28" s="471"/>
      <c r="DG28" s="469"/>
      <c r="DH28" s="470"/>
      <c r="DI28" s="470"/>
      <c r="DJ28" s="470"/>
      <c r="DK28" s="470"/>
      <c r="DL28" s="470"/>
      <c r="DM28" s="470"/>
      <c r="DN28" s="470"/>
      <c r="DO28" s="471"/>
      <c r="DP28" s="469"/>
      <c r="DQ28" s="470"/>
      <c r="DR28" s="470"/>
      <c r="DS28" s="470"/>
      <c r="DT28" s="470"/>
      <c r="DU28" s="470"/>
      <c r="DV28" s="470"/>
      <c r="DW28" s="470"/>
      <c r="DX28" s="471"/>
      <c r="DY28" s="463">
        <f>'о предоставлении услуг'!K20</f>
        <v>0</v>
      </c>
      <c r="DZ28" s="464"/>
      <c r="EA28" s="464"/>
      <c r="EB28" s="464"/>
      <c r="EC28" s="464"/>
      <c r="ED28" s="464"/>
      <c r="EE28" s="464"/>
      <c r="EF28" s="464"/>
      <c r="EG28" s="465"/>
      <c r="EH28" s="463"/>
      <c r="EI28" s="464"/>
      <c r="EJ28" s="464"/>
      <c r="EK28" s="464"/>
      <c r="EL28" s="464"/>
      <c r="EM28" s="464"/>
      <c r="EN28" s="464"/>
      <c r="EO28" s="464"/>
      <c r="EP28" s="465"/>
      <c r="EQ28" s="478">
        <v>0</v>
      </c>
      <c r="ER28" s="479"/>
      <c r="ES28" s="479"/>
      <c r="ET28" s="479"/>
      <c r="EU28" s="479"/>
      <c r="EV28" s="479"/>
      <c r="EW28" s="479"/>
      <c r="EX28" s="479"/>
      <c r="EY28" s="480"/>
      <c r="EZ28" s="463"/>
      <c r="FA28" s="464"/>
      <c r="FB28" s="464"/>
      <c r="FC28" s="464"/>
      <c r="FD28" s="464"/>
      <c r="FE28" s="464"/>
      <c r="FF28" s="464"/>
      <c r="FG28" s="464"/>
      <c r="FH28" s="465"/>
      <c r="FI28" s="481"/>
      <c r="FJ28" s="482"/>
      <c r="FK28" s="482"/>
      <c r="FL28" s="482"/>
      <c r="FM28" s="482"/>
      <c r="FN28" s="482"/>
      <c r="FO28" s="482"/>
      <c r="FP28" s="482"/>
      <c r="FQ28" s="483"/>
      <c r="FR28" s="481"/>
      <c r="FS28" s="482"/>
      <c r="FT28" s="482"/>
      <c r="FU28" s="482"/>
      <c r="FV28" s="482"/>
      <c r="FW28" s="482"/>
      <c r="FX28" s="482"/>
      <c r="FY28" s="482"/>
      <c r="FZ28" s="483"/>
      <c r="GA28" s="481"/>
      <c r="GB28" s="482"/>
      <c r="GC28" s="482"/>
      <c r="GD28" s="482"/>
      <c r="GE28" s="482"/>
      <c r="GF28" s="482"/>
      <c r="GG28" s="482"/>
      <c r="GH28" s="482"/>
      <c r="GI28" s="483"/>
      <c r="GJ28" s="481"/>
      <c r="GK28" s="482"/>
      <c r="GL28" s="482"/>
      <c r="GM28" s="482"/>
      <c r="GN28" s="482"/>
      <c r="GO28" s="482"/>
      <c r="GP28" s="482"/>
      <c r="GQ28" s="482"/>
      <c r="GR28" s="483"/>
      <c r="GS28" s="481"/>
      <c r="GT28" s="482"/>
      <c r="GU28" s="482"/>
      <c r="GV28" s="482"/>
      <c r="GW28" s="482"/>
      <c r="GX28" s="482"/>
      <c r="GY28" s="482"/>
      <c r="GZ28" s="482"/>
      <c r="HA28" s="483"/>
      <c r="HB28" s="481"/>
      <c r="HC28" s="482"/>
      <c r="HD28" s="482"/>
      <c r="HE28" s="482"/>
      <c r="HF28" s="482"/>
      <c r="HG28" s="482"/>
      <c r="HH28" s="482"/>
      <c r="HI28" s="482"/>
      <c r="HJ28" s="483"/>
      <c r="HK28" s="481"/>
      <c r="HL28" s="482"/>
      <c r="HM28" s="482"/>
      <c r="HN28" s="482"/>
      <c r="HO28" s="482"/>
      <c r="HP28" s="482"/>
      <c r="HQ28" s="482"/>
      <c r="HR28" s="482"/>
      <c r="HS28" s="483"/>
      <c r="HT28" s="481"/>
      <c r="HU28" s="482"/>
      <c r="HV28" s="482"/>
      <c r="HW28" s="482"/>
      <c r="HX28" s="482"/>
      <c r="HY28" s="482"/>
      <c r="HZ28" s="482"/>
      <c r="IA28" s="482"/>
      <c r="IB28" s="483"/>
    </row>
    <row r="29" spans="1:236" s="35" customFormat="1" ht="11.25" customHeight="1">
      <c r="A29" s="484"/>
      <c r="B29" s="485"/>
      <c r="C29" s="485"/>
      <c r="D29" s="486"/>
      <c r="E29" s="472" t="s">
        <v>23</v>
      </c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4"/>
      <c r="U29" s="475">
        <f>SUM(U21:AC28)</f>
        <v>0</v>
      </c>
      <c r="V29" s="476"/>
      <c r="W29" s="476"/>
      <c r="X29" s="476"/>
      <c r="Y29" s="476"/>
      <c r="Z29" s="476"/>
      <c r="AA29" s="476"/>
      <c r="AB29" s="476"/>
      <c r="AC29" s="477"/>
      <c r="AD29" s="475">
        <f>SUM(AD21:AL28)</f>
        <v>99733</v>
      </c>
      <c r="AE29" s="476"/>
      <c r="AF29" s="476"/>
      <c r="AG29" s="476"/>
      <c r="AH29" s="476"/>
      <c r="AI29" s="476"/>
      <c r="AJ29" s="476"/>
      <c r="AK29" s="476"/>
      <c r="AL29" s="477"/>
      <c r="AM29" s="475">
        <f>SUM(AM21:AU28)</f>
        <v>78</v>
      </c>
      <c r="AN29" s="476"/>
      <c r="AO29" s="476"/>
      <c r="AP29" s="476"/>
      <c r="AQ29" s="476"/>
      <c r="AR29" s="476"/>
      <c r="AS29" s="476"/>
      <c r="AT29" s="476"/>
      <c r="AU29" s="477"/>
      <c r="AV29" s="475">
        <f>SUM(AV21:BD28)</f>
        <v>3604</v>
      </c>
      <c r="AW29" s="476"/>
      <c r="AX29" s="476"/>
      <c r="AY29" s="476"/>
      <c r="AZ29" s="476"/>
      <c r="BA29" s="476"/>
      <c r="BB29" s="476"/>
      <c r="BC29" s="476"/>
      <c r="BD29" s="477"/>
      <c r="BE29" s="475">
        <f>SUM(BE21:BM28)</f>
        <v>0</v>
      </c>
      <c r="BF29" s="476"/>
      <c r="BG29" s="476"/>
      <c r="BH29" s="476"/>
      <c r="BI29" s="476"/>
      <c r="BJ29" s="476"/>
      <c r="BK29" s="476"/>
      <c r="BL29" s="476"/>
      <c r="BM29" s="477"/>
      <c r="BN29" s="475">
        <f>SUM(BN21:BV28)</f>
        <v>0</v>
      </c>
      <c r="BO29" s="476"/>
      <c r="BP29" s="476"/>
      <c r="BQ29" s="476"/>
      <c r="BR29" s="476"/>
      <c r="BS29" s="476"/>
      <c r="BT29" s="476"/>
      <c r="BU29" s="476"/>
      <c r="BV29" s="477"/>
      <c r="BW29" s="475">
        <f>SUM(BW21:CE28)</f>
        <v>0</v>
      </c>
      <c r="BX29" s="476"/>
      <c r="BY29" s="476"/>
      <c r="BZ29" s="476"/>
      <c r="CA29" s="476"/>
      <c r="CB29" s="476"/>
      <c r="CC29" s="476"/>
      <c r="CD29" s="476"/>
      <c r="CE29" s="477"/>
      <c r="CF29" s="475">
        <f>SUM(CF21:CN28)</f>
        <v>0</v>
      </c>
      <c r="CG29" s="476"/>
      <c r="CH29" s="476"/>
      <c r="CI29" s="476"/>
      <c r="CJ29" s="476"/>
      <c r="CK29" s="476"/>
      <c r="CL29" s="476"/>
      <c r="CM29" s="476"/>
      <c r="CN29" s="477"/>
      <c r="CO29" s="475">
        <f>SUM(CO21:CW28)</f>
        <v>0</v>
      </c>
      <c r="CP29" s="476"/>
      <c r="CQ29" s="476"/>
      <c r="CR29" s="476"/>
      <c r="CS29" s="476"/>
      <c r="CT29" s="476"/>
      <c r="CU29" s="476"/>
      <c r="CV29" s="476"/>
      <c r="CW29" s="477"/>
      <c r="CX29" s="475">
        <f>SUM(CX21:DF28)</f>
        <v>0</v>
      </c>
      <c r="CY29" s="476"/>
      <c r="CZ29" s="476"/>
      <c r="DA29" s="476"/>
      <c r="DB29" s="476"/>
      <c r="DC29" s="476"/>
      <c r="DD29" s="476"/>
      <c r="DE29" s="476"/>
      <c r="DF29" s="477"/>
      <c r="DG29" s="475">
        <f>SUM(DG21:DO28)</f>
        <v>0</v>
      </c>
      <c r="DH29" s="476"/>
      <c r="DI29" s="476"/>
      <c r="DJ29" s="476"/>
      <c r="DK29" s="476"/>
      <c r="DL29" s="476"/>
      <c r="DM29" s="476"/>
      <c r="DN29" s="476"/>
      <c r="DO29" s="477"/>
      <c r="DP29" s="475">
        <f>SUM(DP21:DX28)</f>
        <v>0</v>
      </c>
      <c r="DQ29" s="476"/>
      <c r="DR29" s="476"/>
      <c r="DS29" s="476"/>
      <c r="DT29" s="476"/>
      <c r="DU29" s="476"/>
      <c r="DV29" s="476"/>
      <c r="DW29" s="476"/>
      <c r="DX29" s="477"/>
      <c r="DY29" s="527">
        <f>SUM(DY21:EG28)</f>
        <v>99733</v>
      </c>
      <c r="DZ29" s="528"/>
      <c r="EA29" s="528"/>
      <c r="EB29" s="528"/>
      <c r="EC29" s="528"/>
      <c r="ED29" s="528"/>
      <c r="EE29" s="528"/>
      <c r="EF29" s="528"/>
      <c r="EG29" s="529"/>
      <c r="EH29" s="527">
        <f>SUM(EH21:EP28)</f>
        <v>0</v>
      </c>
      <c r="EI29" s="528"/>
      <c r="EJ29" s="528"/>
      <c r="EK29" s="528"/>
      <c r="EL29" s="528"/>
      <c r="EM29" s="528"/>
      <c r="EN29" s="528"/>
      <c r="EO29" s="528"/>
      <c r="EP29" s="529"/>
      <c r="EQ29" s="527">
        <f>SUM(EQ21:EY28)</f>
        <v>3604</v>
      </c>
      <c r="ER29" s="528"/>
      <c r="ES29" s="528"/>
      <c r="ET29" s="528"/>
      <c r="EU29" s="528"/>
      <c r="EV29" s="528"/>
      <c r="EW29" s="528"/>
      <c r="EX29" s="528"/>
      <c r="EY29" s="529"/>
      <c r="EZ29" s="527">
        <f>SUM(EZ21:FH28)</f>
        <v>0</v>
      </c>
      <c r="FA29" s="528"/>
      <c r="FB29" s="528"/>
      <c r="FC29" s="528"/>
      <c r="FD29" s="528"/>
      <c r="FE29" s="528"/>
      <c r="FF29" s="528"/>
      <c r="FG29" s="528"/>
      <c r="FH29" s="529"/>
      <c r="FI29" s="475">
        <f>SUM(FI21:FQ28)</f>
        <v>0</v>
      </c>
      <c r="FJ29" s="476"/>
      <c r="FK29" s="476"/>
      <c r="FL29" s="476"/>
      <c r="FM29" s="476"/>
      <c r="FN29" s="476"/>
      <c r="FO29" s="476"/>
      <c r="FP29" s="476"/>
      <c r="FQ29" s="477"/>
      <c r="FR29" s="475">
        <f>SUM(FR21:FZ28)</f>
        <v>0</v>
      </c>
      <c r="FS29" s="476"/>
      <c r="FT29" s="476"/>
      <c r="FU29" s="476"/>
      <c r="FV29" s="476"/>
      <c r="FW29" s="476"/>
      <c r="FX29" s="476"/>
      <c r="FY29" s="476"/>
      <c r="FZ29" s="477"/>
      <c r="GA29" s="475">
        <f>SUM(GA21:GI28)</f>
        <v>0</v>
      </c>
      <c r="GB29" s="476"/>
      <c r="GC29" s="476"/>
      <c r="GD29" s="476"/>
      <c r="GE29" s="476"/>
      <c r="GF29" s="476"/>
      <c r="GG29" s="476"/>
      <c r="GH29" s="476"/>
      <c r="GI29" s="477"/>
      <c r="GJ29" s="475">
        <f>SUM(GJ21:GR28)</f>
        <v>0</v>
      </c>
      <c r="GK29" s="476"/>
      <c r="GL29" s="476"/>
      <c r="GM29" s="476"/>
      <c r="GN29" s="476"/>
      <c r="GO29" s="476"/>
      <c r="GP29" s="476"/>
      <c r="GQ29" s="476"/>
      <c r="GR29" s="477"/>
      <c r="GS29" s="475">
        <f>SUM(GS21:HA28)</f>
        <v>0</v>
      </c>
      <c r="GT29" s="476"/>
      <c r="GU29" s="476"/>
      <c r="GV29" s="476"/>
      <c r="GW29" s="476"/>
      <c r="GX29" s="476"/>
      <c r="GY29" s="476"/>
      <c r="GZ29" s="476"/>
      <c r="HA29" s="477"/>
      <c r="HB29" s="475">
        <f>SUM(HB21:HJ28)</f>
        <v>0</v>
      </c>
      <c r="HC29" s="476"/>
      <c r="HD29" s="476"/>
      <c r="HE29" s="476"/>
      <c r="HF29" s="476"/>
      <c r="HG29" s="476"/>
      <c r="HH29" s="476"/>
      <c r="HI29" s="476"/>
      <c r="HJ29" s="477"/>
      <c r="HK29" s="475">
        <f>SUM(HK21:HS28)</f>
        <v>0</v>
      </c>
      <c r="HL29" s="476"/>
      <c r="HM29" s="476"/>
      <c r="HN29" s="476"/>
      <c r="HO29" s="476"/>
      <c r="HP29" s="476"/>
      <c r="HQ29" s="476"/>
      <c r="HR29" s="476"/>
      <c r="HS29" s="477"/>
      <c r="HT29" s="475">
        <f>SUM(HT21:IB28)</f>
        <v>0</v>
      </c>
      <c r="HU29" s="476"/>
      <c r="HV29" s="476"/>
      <c r="HW29" s="476"/>
      <c r="HX29" s="476"/>
      <c r="HY29" s="476"/>
      <c r="HZ29" s="476"/>
      <c r="IA29" s="476"/>
      <c r="IB29" s="477"/>
    </row>
    <row r="30" spans="129:167" s="48" customFormat="1" ht="11.25"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</row>
    <row r="31" spans="5:167" s="48" customFormat="1" ht="11.25">
      <c r="E31" s="48" t="s">
        <v>24</v>
      </c>
      <c r="AV31" s="530"/>
      <c r="AW31" s="530"/>
      <c r="AX31" s="530"/>
      <c r="AY31" s="530"/>
      <c r="AZ31" s="530"/>
      <c r="BA31" s="530"/>
      <c r="BB31" s="530"/>
      <c r="BC31" s="530"/>
      <c r="BD31" s="530"/>
      <c r="BE31" s="530"/>
      <c r="BF31" s="530"/>
      <c r="BG31" s="530"/>
      <c r="BH31" s="530"/>
      <c r="BI31" s="530"/>
      <c r="BJ31" s="530"/>
      <c r="BK31" s="530"/>
      <c r="BL31" s="530"/>
      <c r="BM31" s="530"/>
      <c r="BN31" s="530"/>
      <c r="BO31" s="530"/>
      <c r="BP31" s="530"/>
      <c r="BQ31" s="530"/>
      <c r="BR31" s="530"/>
      <c r="BS31" s="530"/>
      <c r="BT31" s="530"/>
      <c r="BU31" s="530"/>
      <c r="BV31" s="530"/>
      <c r="CF31" s="108" t="e">
        <f>#REF!</f>
        <v>#REF!</v>
      </c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55"/>
      <c r="DH31" s="55"/>
      <c r="DI31" s="55"/>
      <c r="DJ31" s="55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</row>
    <row r="32" spans="48:167" s="50" customFormat="1" ht="10.5">
      <c r="AV32" s="538" t="s">
        <v>25</v>
      </c>
      <c r="AW32" s="538"/>
      <c r="AX32" s="538"/>
      <c r="AY32" s="538"/>
      <c r="AZ32" s="538"/>
      <c r="BA32" s="538"/>
      <c r="BB32" s="538"/>
      <c r="BC32" s="538"/>
      <c r="BD32" s="538"/>
      <c r="BE32" s="538"/>
      <c r="BF32" s="538"/>
      <c r="BG32" s="538"/>
      <c r="BH32" s="538"/>
      <c r="BI32" s="538"/>
      <c r="BJ32" s="538"/>
      <c r="BK32" s="538"/>
      <c r="BL32" s="538"/>
      <c r="BM32" s="538"/>
      <c r="BN32" s="538"/>
      <c r="BO32" s="538"/>
      <c r="BP32" s="538"/>
      <c r="BQ32" s="538"/>
      <c r="BR32" s="538"/>
      <c r="BS32" s="538"/>
      <c r="BT32" s="538"/>
      <c r="BU32" s="538"/>
      <c r="BV32" s="538"/>
      <c r="CF32" s="537" t="s">
        <v>7</v>
      </c>
      <c r="CG32" s="537"/>
      <c r="CH32" s="537"/>
      <c r="CI32" s="537"/>
      <c r="CJ32" s="537"/>
      <c r="CK32" s="537"/>
      <c r="CL32" s="537"/>
      <c r="CM32" s="537"/>
      <c r="CN32" s="537"/>
      <c r="CO32" s="537"/>
      <c r="CP32" s="537"/>
      <c r="CQ32" s="537"/>
      <c r="CR32" s="537"/>
      <c r="CS32" s="537"/>
      <c r="CT32" s="537"/>
      <c r="CU32" s="537"/>
      <c r="CV32" s="537"/>
      <c r="CW32" s="537"/>
      <c r="CX32" s="537"/>
      <c r="CY32" s="537"/>
      <c r="CZ32" s="537"/>
      <c r="DA32" s="537"/>
      <c r="DB32" s="537"/>
      <c r="DC32" s="537"/>
      <c r="DD32" s="537"/>
      <c r="DE32" s="537"/>
      <c r="DF32" s="537"/>
      <c r="DG32" s="57"/>
      <c r="DH32" s="57"/>
      <c r="DI32" s="57"/>
      <c r="DJ32" s="57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</row>
    <row r="33" spans="129:167" s="48" customFormat="1" ht="3.75" customHeight="1"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</row>
    <row r="34" spans="5:167" s="48" customFormat="1" ht="11.25">
      <c r="E34" s="48" t="s">
        <v>26</v>
      </c>
      <c r="Q34" s="458" t="str">
        <f>'о составе и количестве граждан'!E49</f>
        <v>А.Ф. Галеева</v>
      </c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59"/>
      <c r="AD34" s="459"/>
      <c r="AE34" s="459"/>
      <c r="AF34" s="459"/>
      <c r="AG34" s="459"/>
      <c r="AH34" s="459"/>
      <c r="AI34" s="459"/>
      <c r="AJ34" s="459"/>
      <c r="AK34" s="459"/>
      <c r="AL34" s="459"/>
      <c r="AM34" s="459"/>
      <c r="AN34" s="459"/>
      <c r="AO34" s="459"/>
      <c r="AP34" s="459"/>
      <c r="AQ34" s="459"/>
      <c r="AR34" s="459"/>
      <c r="AS34" s="459"/>
      <c r="AT34" s="459"/>
      <c r="AU34" s="459"/>
      <c r="AV34" s="459"/>
      <c r="AW34" s="459"/>
      <c r="AX34" s="459"/>
      <c r="AY34" s="459"/>
      <c r="AZ34" s="459"/>
      <c r="BA34" s="459"/>
      <c r="BB34" s="459"/>
      <c r="BC34" s="459"/>
      <c r="BD34" s="459"/>
      <c r="BE34" s="459"/>
      <c r="BF34" s="459"/>
      <c r="BG34" s="459"/>
      <c r="BH34" s="459"/>
      <c r="BI34" s="459"/>
      <c r="BJ34" s="459"/>
      <c r="BK34" s="459"/>
      <c r="BL34" s="459"/>
      <c r="BM34" s="459"/>
      <c r="BN34" s="459"/>
      <c r="BO34" s="459"/>
      <c r="BP34" s="459"/>
      <c r="BQ34" s="459"/>
      <c r="BR34" s="459"/>
      <c r="BS34" s="459"/>
      <c r="BT34" s="459"/>
      <c r="BU34" s="459"/>
      <c r="BV34" s="459"/>
      <c r="BW34" s="59"/>
      <c r="BX34" s="59"/>
      <c r="BY34" s="59"/>
      <c r="BZ34" s="59"/>
      <c r="CA34" s="56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</row>
    <row r="35" spans="21:167" s="50" customFormat="1" ht="10.5">
      <c r="U35" s="537" t="s">
        <v>27</v>
      </c>
      <c r="V35" s="537"/>
      <c r="W35" s="537"/>
      <c r="X35" s="537"/>
      <c r="Y35" s="537"/>
      <c r="Z35" s="537"/>
      <c r="AA35" s="537"/>
      <c r="AB35" s="537"/>
      <c r="AC35" s="537"/>
      <c r="AD35" s="537"/>
      <c r="AE35" s="537"/>
      <c r="AF35" s="537"/>
      <c r="AG35" s="537"/>
      <c r="AH35" s="537"/>
      <c r="AI35" s="537"/>
      <c r="AJ35" s="537"/>
      <c r="AK35" s="537"/>
      <c r="AL35" s="537"/>
      <c r="AM35" s="57"/>
      <c r="AN35" s="57"/>
      <c r="AO35" s="57"/>
      <c r="AP35" s="57"/>
      <c r="AQ35" s="57"/>
      <c r="AR35" s="57"/>
      <c r="AS35" s="57"/>
      <c r="AT35" s="57"/>
      <c r="AU35" s="57"/>
      <c r="AV35" s="537" t="s">
        <v>28</v>
      </c>
      <c r="AW35" s="537"/>
      <c r="AX35" s="537"/>
      <c r="AY35" s="537"/>
      <c r="AZ35" s="537"/>
      <c r="BA35" s="537"/>
      <c r="BB35" s="537"/>
      <c r="BC35" s="537"/>
      <c r="BD35" s="537"/>
      <c r="BE35" s="537"/>
      <c r="BF35" s="537"/>
      <c r="BG35" s="537"/>
      <c r="BH35" s="537"/>
      <c r="BI35" s="537"/>
      <c r="BJ35" s="537"/>
      <c r="BK35" s="537"/>
      <c r="BL35" s="537"/>
      <c r="BM35" s="537"/>
      <c r="BN35" s="537"/>
      <c r="BO35" s="537"/>
      <c r="BP35" s="537"/>
      <c r="BQ35" s="537"/>
      <c r="BR35" s="537"/>
      <c r="BS35" s="537"/>
      <c r="BT35" s="537"/>
      <c r="BU35" s="537"/>
      <c r="BV35" s="537"/>
      <c r="BW35" s="57"/>
      <c r="BX35" s="57"/>
      <c r="BY35" s="57"/>
      <c r="BZ35" s="57"/>
      <c r="CA35" s="58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</row>
  </sheetData>
  <sheetProtection password="C461" sheet="1" formatCells="0" formatColumns="0" formatRows="0"/>
  <mergeCells count="313">
    <mergeCell ref="U35:AL35"/>
    <mergeCell ref="AV35:BV35"/>
    <mergeCell ref="BN29:BV29"/>
    <mergeCell ref="BW29:CE29"/>
    <mergeCell ref="CF28:CN28"/>
    <mergeCell ref="AV32:BV32"/>
    <mergeCell ref="CF32:DF32"/>
    <mergeCell ref="BN28:BV28"/>
    <mergeCell ref="CO28:CW28"/>
    <mergeCell ref="BE28:BM28"/>
    <mergeCell ref="DX11:FF11"/>
    <mergeCell ref="CA11:DW11"/>
    <mergeCell ref="BQ12:DS12"/>
    <mergeCell ref="DT12:FL12"/>
    <mergeCell ref="CX28:DF28"/>
    <mergeCell ref="HB27:HJ27"/>
    <mergeCell ref="HB28:HJ28"/>
    <mergeCell ref="GS28:HA28"/>
    <mergeCell ref="DG26:DO26"/>
    <mergeCell ref="DP26:DX26"/>
    <mergeCell ref="FR29:FZ29"/>
    <mergeCell ref="GA29:GI29"/>
    <mergeCell ref="DP29:DX29"/>
    <mergeCell ref="DY27:EG27"/>
    <mergeCell ref="BW28:CE28"/>
    <mergeCell ref="DG28:DO28"/>
    <mergeCell ref="DP28:DX28"/>
    <mergeCell ref="BW27:CE27"/>
    <mergeCell ref="DG29:DO29"/>
    <mergeCell ref="CF27:CN27"/>
    <mergeCell ref="HT29:IB29"/>
    <mergeCell ref="AV31:BV31"/>
    <mergeCell ref="AV29:BD29"/>
    <mergeCell ref="BE29:BM29"/>
    <mergeCell ref="CF29:CN29"/>
    <mergeCell ref="CO29:CW29"/>
    <mergeCell ref="GJ29:GR29"/>
    <mergeCell ref="GS29:HA29"/>
    <mergeCell ref="HB29:HJ29"/>
    <mergeCell ref="CX29:DF29"/>
    <mergeCell ref="HK28:HS28"/>
    <mergeCell ref="DY29:EG29"/>
    <mergeCell ref="EH29:EP29"/>
    <mergeCell ref="EQ29:EY29"/>
    <mergeCell ref="HK29:HS29"/>
    <mergeCell ref="FI29:FQ29"/>
    <mergeCell ref="DY28:EG28"/>
    <mergeCell ref="EZ29:FH29"/>
    <mergeCell ref="EZ28:FH28"/>
    <mergeCell ref="EH28:EP28"/>
    <mergeCell ref="HT27:IB27"/>
    <mergeCell ref="HK27:HS27"/>
    <mergeCell ref="EH27:EP27"/>
    <mergeCell ref="EQ27:EY27"/>
    <mergeCell ref="EZ27:FH27"/>
    <mergeCell ref="HT28:IB28"/>
    <mergeCell ref="FR28:FZ28"/>
    <mergeCell ref="GA28:GI28"/>
    <mergeCell ref="GJ28:GR28"/>
    <mergeCell ref="EQ28:EY28"/>
    <mergeCell ref="EH26:EP26"/>
    <mergeCell ref="FI28:FQ28"/>
    <mergeCell ref="DG27:DO27"/>
    <mergeCell ref="GS26:HA26"/>
    <mergeCell ref="FR27:FZ27"/>
    <mergeCell ref="GA27:GI27"/>
    <mergeCell ref="GJ27:GR27"/>
    <mergeCell ref="GS27:HA27"/>
    <mergeCell ref="FI27:FQ27"/>
    <mergeCell ref="EZ26:FH26"/>
    <mergeCell ref="U26:AC26"/>
    <mergeCell ref="AD26:AL26"/>
    <mergeCell ref="AM26:AU26"/>
    <mergeCell ref="AV26:BD26"/>
    <mergeCell ref="HB26:HJ26"/>
    <mergeCell ref="BE26:BM26"/>
    <mergeCell ref="BN26:BV26"/>
    <mergeCell ref="FR26:FZ26"/>
    <mergeCell ref="GA26:GI26"/>
    <mergeCell ref="EQ26:EY26"/>
    <mergeCell ref="U27:AC27"/>
    <mergeCell ref="AD27:AL27"/>
    <mergeCell ref="BW26:CE26"/>
    <mergeCell ref="CF26:CN26"/>
    <mergeCell ref="CO26:CW26"/>
    <mergeCell ref="CX26:DF26"/>
    <mergeCell ref="CO27:CW27"/>
    <mergeCell ref="CX27:DF27"/>
    <mergeCell ref="BN27:BV27"/>
    <mergeCell ref="AV27:BD27"/>
    <mergeCell ref="FR24:FZ24"/>
    <mergeCell ref="FI24:FQ24"/>
    <mergeCell ref="FI25:FQ25"/>
    <mergeCell ref="GJ26:GR26"/>
    <mergeCell ref="HK26:HS26"/>
    <mergeCell ref="HT26:IB26"/>
    <mergeCell ref="FR25:FZ25"/>
    <mergeCell ref="GA25:GI25"/>
    <mergeCell ref="GJ25:GR25"/>
    <mergeCell ref="HT24:IB24"/>
    <mergeCell ref="GA24:GI24"/>
    <mergeCell ref="GJ24:GR24"/>
    <mergeCell ref="GS24:HA24"/>
    <mergeCell ref="HB24:HJ24"/>
    <mergeCell ref="HK24:HS24"/>
    <mergeCell ref="HT22:IB22"/>
    <mergeCell ref="HK23:HS23"/>
    <mergeCell ref="HT23:IB23"/>
    <mergeCell ref="GS23:HA23"/>
    <mergeCell ref="HB23:HJ23"/>
    <mergeCell ref="GS25:HA25"/>
    <mergeCell ref="HB25:HJ25"/>
    <mergeCell ref="HK25:HS25"/>
    <mergeCell ref="HT25:IB25"/>
    <mergeCell ref="E23:T23"/>
    <mergeCell ref="U23:AC23"/>
    <mergeCell ref="AD23:AL23"/>
    <mergeCell ref="AM23:AU23"/>
    <mergeCell ref="AV23:BD23"/>
    <mergeCell ref="BE23:BM23"/>
    <mergeCell ref="EZ22:FH22"/>
    <mergeCell ref="FR23:FZ23"/>
    <mergeCell ref="GA23:GI23"/>
    <mergeCell ref="GJ23:GR23"/>
    <mergeCell ref="EZ23:FH23"/>
    <mergeCell ref="FI23:FQ23"/>
    <mergeCell ref="HK21:HS21"/>
    <mergeCell ref="FI22:FQ22"/>
    <mergeCell ref="FR22:FZ22"/>
    <mergeCell ref="GA22:GI22"/>
    <mergeCell ref="GJ22:GR22"/>
    <mergeCell ref="GS22:HA22"/>
    <mergeCell ref="HB22:HJ22"/>
    <mergeCell ref="FI21:FQ21"/>
    <mergeCell ref="FR21:FZ21"/>
    <mergeCell ref="HK22:HS22"/>
    <mergeCell ref="GA20:GI20"/>
    <mergeCell ref="GJ20:GR20"/>
    <mergeCell ref="GS20:HA20"/>
    <mergeCell ref="HB20:HJ20"/>
    <mergeCell ref="GJ21:GR21"/>
    <mergeCell ref="GS21:HA21"/>
    <mergeCell ref="HB21:HJ21"/>
    <mergeCell ref="HT21:IB21"/>
    <mergeCell ref="GA21:GI21"/>
    <mergeCell ref="FI20:FQ20"/>
    <mergeCell ref="FR20:FZ20"/>
    <mergeCell ref="BN21:BV21"/>
    <mergeCell ref="BW21:CE21"/>
    <mergeCell ref="HK20:HS20"/>
    <mergeCell ref="HT20:IB20"/>
    <mergeCell ref="CF21:CN21"/>
    <mergeCell ref="CO21:CW21"/>
    <mergeCell ref="BQ13:FL13"/>
    <mergeCell ref="CO18:DF18"/>
    <mergeCell ref="DG18:DX18"/>
    <mergeCell ref="DY18:EP18"/>
    <mergeCell ref="FI18:FZ18"/>
    <mergeCell ref="BE16:IB16"/>
    <mergeCell ref="FI17:GR17"/>
    <mergeCell ref="GS17:IB17"/>
    <mergeCell ref="BE18:BV18"/>
    <mergeCell ref="BW18:CN18"/>
    <mergeCell ref="BE19:BM19"/>
    <mergeCell ref="DY19:EG19"/>
    <mergeCell ref="EH19:EP19"/>
    <mergeCell ref="EQ19:EY19"/>
    <mergeCell ref="FR19:FZ19"/>
    <mergeCell ref="GA19:GI19"/>
    <mergeCell ref="GJ19:GR19"/>
    <mergeCell ref="GS19:HA19"/>
    <mergeCell ref="EZ19:FH19"/>
    <mergeCell ref="BN19:BV19"/>
    <mergeCell ref="BW19:CE19"/>
    <mergeCell ref="CF19:CN19"/>
    <mergeCell ref="CO19:CW19"/>
    <mergeCell ref="CX19:DF19"/>
    <mergeCell ref="GA18:GR18"/>
    <mergeCell ref="GS18:HJ18"/>
    <mergeCell ref="HK18:IB18"/>
    <mergeCell ref="BE17:CN17"/>
    <mergeCell ref="CO17:DX17"/>
    <mergeCell ref="DY17:FH17"/>
    <mergeCell ref="HB19:HJ19"/>
    <mergeCell ref="HK19:HS19"/>
    <mergeCell ref="HT19:IB19"/>
    <mergeCell ref="FI19:FQ19"/>
    <mergeCell ref="BE20:BM20"/>
    <mergeCell ref="EQ18:FH18"/>
    <mergeCell ref="EH20:EP20"/>
    <mergeCell ref="EQ20:EY20"/>
    <mergeCell ref="DG19:DO19"/>
    <mergeCell ref="DP19:DX19"/>
    <mergeCell ref="E20:T20"/>
    <mergeCell ref="U20:AC20"/>
    <mergeCell ref="CX20:DF20"/>
    <mergeCell ref="DG20:DO20"/>
    <mergeCell ref="DP20:DX20"/>
    <mergeCell ref="DY20:EG20"/>
    <mergeCell ref="A22:D22"/>
    <mergeCell ref="A21:D21"/>
    <mergeCell ref="A20:D20"/>
    <mergeCell ref="AD20:AL20"/>
    <mergeCell ref="AM20:AU20"/>
    <mergeCell ref="AV20:BD20"/>
    <mergeCell ref="E21:T21"/>
    <mergeCell ref="U21:AC21"/>
    <mergeCell ref="AD21:AL21"/>
    <mergeCell ref="AM21:AU21"/>
    <mergeCell ref="A16:D19"/>
    <mergeCell ref="E16:T19"/>
    <mergeCell ref="U16:AC19"/>
    <mergeCell ref="AD16:AL19"/>
    <mergeCell ref="AM16:AU19"/>
    <mergeCell ref="AV16:BD19"/>
    <mergeCell ref="AV21:BD21"/>
    <mergeCell ref="BE21:BM21"/>
    <mergeCell ref="EZ20:FH20"/>
    <mergeCell ref="EZ21:FH21"/>
    <mergeCell ref="EH21:EP21"/>
    <mergeCell ref="EQ21:EY21"/>
    <mergeCell ref="BN20:BV20"/>
    <mergeCell ref="BW20:CE20"/>
    <mergeCell ref="CF20:CN20"/>
    <mergeCell ref="CO20:CW20"/>
    <mergeCell ref="CX21:DF21"/>
    <mergeCell ref="DG21:DO21"/>
    <mergeCell ref="DP21:DX21"/>
    <mergeCell ref="DY21:EG21"/>
    <mergeCell ref="DP22:DX22"/>
    <mergeCell ref="DY22:EG22"/>
    <mergeCell ref="EH22:EP22"/>
    <mergeCell ref="EQ22:EY22"/>
    <mergeCell ref="FI26:FQ26"/>
    <mergeCell ref="A29:D29"/>
    <mergeCell ref="A23:D23"/>
    <mergeCell ref="A24:D24"/>
    <mergeCell ref="A27:D27"/>
    <mergeCell ref="A25:D25"/>
    <mergeCell ref="E22:T22"/>
    <mergeCell ref="U22:AC22"/>
    <mergeCell ref="DY23:EG23"/>
    <mergeCell ref="CX23:DF23"/>
    <mergeCell ref="DG23:DO23"/>
    <mergeCell ref="AD22:AL22"/>
    <mergeCell ref="AM22:AU22"/>
    <mergeCell ref="AV22:BD22"/>
    <mergeCell ref="BE22:BM22"/>
    <mergeCell ref="BN22:BV22"/>
    <mergeCell ref="BW22:CE22"/>
    <mergeCell ref="BN23:BV23"/>
    <mergeCell ref="EQ23:EY23"/>
    <mergeCell ref="EQ25:EY25"/>
    <mergeCell ref="EZ25:FH25"/>
    <mergeCell ref="EH25:EP25"/>
    <mergeCell ref="EQ24:EY24"/>
    <mergeCell ref="CF22:CN22"/>
    <mergeCell ref="CO22:CW22"/>
    <mergeCell ref="CX22:DF22"/>
    <mergeCell ref="DG22:DO22"/>
    <mergeCell ref="DP23:DX23"/>
    <mergeCell ref="BW23:CE23"/>
    <mergeCell ref="CF23:CN23"/>
    <mergeCell ref="CO23:CW23"/>
    <mergeCell ref="EZ24:FH24"/>
    <mergeCell ref="BN24:BV24"/>
    <mergeCell ref="BW24:CE24"/>
    <mergeCell ref="CF24:CN24"/>
    <mergeCell ref="CO24:CW24"/>
    <mergeCell ref="EH23:EP23"/>
    <mergeCell ref="DG24:DO24"/>
    <mergeCell ref="DP24:DX24"/>
    <mergeCell ref="DY24:EG24"/>
    <mergeCell ref="EH24:EP24"/>
    <mergeCell ref="DP27:DX27"/>
    <mergeCell ref="CX24:DF24"/>
    <mergeCell ref="DP25:DX25"/>
    <mergeCell ref="DY25:EG25"/>
    <mergeCell ref="CX25:DF25"/>
    <mergeCell ref="DG25:DO25"/>
    <mergeCell ref="DY26:EG26"/>
    <mergeCell ref="AD25:AL25"/>
    <mergeCell ref="AM25:AU25"/>
    <mergeCell ref="AV25:BD25"/>
    <mergeCell ref="BE25:BM25"/>
    <mergeCell ref="E29:T29"/>
    <mergeCell ref="U29:AC29"/>
    <mergeCell ref="AD29:AL29"/>
    <mergeCell ref="AM29:AU29"/>
    <mergeCell ref="E26:T26"/>
    <mergeCell ref="E27:T27"/>
    <mergeCell ref="BN25:BV25"/>
    <mergeCell ref="BW25:CE25"/>
    <mergeCell ref="CF25:CN25"/>
    <mergeCell ref="CO25:CW25"/>
    <mergeCell ref="BE27:BM27"/>
    <mergeCell ref="BE24:BM24"/>
    <mergeCell ref="A28:D28"/>
    <mergeCell ref="E28:T28"/>
    <mergeCell ref="U28:AC28"/>
    <mergeCell ref="AD28:AL28"/>
    <mergeCell ref="AM28:AU28"/>
    <mergeCell ref="AV28:BD28"/>
    <mergeCell ref="U25:AC25"/>
    <mergeCell ref="E25:T25"/>
    <mergeCell ref="Q34:BV34"/>
    <mergeCell ref="E24:T24"/>
    <mergeCell ref="U24:AC24"/>
    <mergeCell ref="A26:D26"/>
    <mergeCell ref="AD24:AL24"/>
    <mergeCell ref="AM24:AU24"/>
    <mergeCell ref="AV24:BD24"/>
    <mergeCell ref="AM27:AU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rgb="FF92D050"/>
    <pageSetUpPr fitToPage="1"/>
  </sheetPr>
  <dimension ref="A1:FN30"/>
  <sheetViews>
    <sheetView view="pageBreakPreview" zoomScaleSheetLayoutView="100" zoomScalePageLayoutView="0" workbookViewId="0" topLeftCell="A22">
      <selection activeCell="AF22" sqref="AF22:AM22"/>
    </sheetView>
  </sheetViews>
  <sheetFormatPr defaultColWidth="0.85546875" defaultRowHeight="15"/>
  <cols>
    <col min="1" max="15" width="1.57421875" style="95" customWidth="1"/>
    <col min="16" max="89" width="0.85546875" style="95" customWidth="1"/>
    <col min="90" max="90" width="1.57421875" style="95" customWidth="1"/>
    <col min="91" max="153" width="0.85546875" style="95" customWidth="1"/>
    <col min="154" max="154" width="0.9921875" style="95" customWidth="1"/>
    <col min="155" max="168" width="0.85546875" style="95" customWidth="1"/>
    <col min="169" max="169" width="106.28125" style="95" customWidth="1"/>
    <col min="170" max="248" width="9.421875" style="95" customWidth="1"/>
    <col min="249" max="16384" width="0.85546875" style="95" customWidth="1"/>
  </cols>
  <sheetData>
    <row r="1" spans="133:170" ht="11.25" customHeight="1">
      <c r="EC1" s="587" t="s">
        <v>29</v>
      </c>
      <c r="ED1" s="587"/>
      <c r="EE1" s="587"/>
      <c r="EF1" s="587"/>
      <c r="EG1" s="587"/>
      <c r="EH1" s="587"/>
      <c r="EI1" s="587"/>
      <c r="EJ1" s="587"/>
      <c r="EK1" s="587"/>
      <c r="EL1" s="587"/>
      <c r="EM1" s="587"/>
      <c r="EN1" s="587"/>
      <c r="EO1" s="587"/>
      <c r="EP1" s="587"/>
      <c r="EQ1" s="587"/>
      <c r="ER1" s="587"/>
      <c r="ES1" s="587"/>
      <c r="ET1" s="587"/>
      <c r="EU1" s="587"/>
      <c r="EV1" s="587"/>
      <c r="EW1" s="587"/>
      <c r="EX1" s="587"/>
      <c r="EY1" s="587"/>
      <c r="EZ1" s="587"/>
      <c r="FA1" s="587"/>
      <c r="FB1" s="587"/>
      <c r="FC1" s="587"/>
      <c r="FD1" s="587"/>
      <c r="FE1" s="587"/>
      <c r="FF1" s="587"/>
      <c r="FG1" s="587"/>
      <c r="FH1" s="587"/>
      <c r="FI1" s="587"/>
      <c r="FJ1" s="587"/>
      <c r="FK1" s="587"/>
      <c r="FN1" s="95" t="e">
        <f>#REF!</f>
        <v>#REF!</v>
      </c>
    </row>
    <row r="2" spans="133:167" ht="11.25" customHeight="1">
      <c r="EC2" s="587"/>
      <c r="ED2" s="587"/>
      <c r="EE2" s="587"/>
      <c r="EF2" s="587"/>
      <c r="EG2" s="587"/>
      <c r="EH2" s="587"/>
      <c r="EI2" s="587"/>
      <c r="EJ2" s="587"/>
      <c r="EK2" s="587"/>
      <c r="EL2" s="587"/>
      <c r="EM2" s="587"/>
      <c r="EN2" s="587"/>
      <c r="EO2" s="587"/>
      <c r="EP2" s="587"/>
      <c r="EQ2" s="587"/>
      <c r="ER2" s="587"/>
      <c r="ES2" s="587"/>
      <c r="ET2" s="587"/>
      <c r="EU2" s="587"/>
      <c r="EV2" s="587"/>
      <c r="EW2" s="587"/>
      <c r="EX2" s="587"/>
      <c r="EY2" s="587"/>
      <c r="EZ2" s="587"/>
      <c r="FA2" s="587"/>
      <c r="FB2" s="587"/>
      <c r="FC2" s="587"/>
      <c r="FD2" s="587"/>
      <c r="FE2" s="587"/>
      <c r="FF2" s="587"/>
      <c r="FG2" s="587"/>
      <c r="FH2" s="587"/>
      <c r="FI2" s="587"/>
      <c r="FJ2" s="587"/>
      <c r="FK2" s="587"/>
    </row>
    <row r="3" spans="133:167" ht="11.25" customHeight="1">
      <c r="EC3" s="587"/>
      <c r="ED3" s="587"/>
      <c r="EE3" s="587"/>
      <c r="EF3" s="587"/>
      <c r="EG3" s="587"/>
      <c r="EH3" s="587"/>
      <c r="EI3" s="587"/>
      <c r="EJ3" s="587"/>
      <c r="EK3" s="587"/>
      <c r="EL3" s="587"/>
      <c r="EM3" s="587"/>
      <c r="EN3" s="587"/>
      <c r="EO3" s="587"/>
      <c r="EP3" s="587"/>
      <c r="EQ3" s="587"/>
      <c r="ER3" s="587"/>
      <c r="ES3" s="587"/>
      <c r="ET3" s="587"/>
      <c r="EU3" s="587"/>
      <c r="EV3" s="587"/>
      <c r="EW3" s="587"/>
      <c r="EX3" s="587"/>
      <c r="EY3" s="587"/>
      <c r="EZ3" s="587"/>
      <c r="FA3" s="587"/>
      <c r="FB3" s="587"/>
      <c r="FC3" s="587"/>
      <c r="FD3" s="587"/>
      <c r="FE3" s="587"/>
      <c r="FF3" s="587"/>
      <c r="FG3" s="587"/>
      <c r="FH3" s="587"/>
      <c r="FI3" s="587"/>
      <c r="FJ3" s="587"/>
      <c r="FK3" s="587"/>
    </row>
    <row r="4" spans="133:167" ht="11.25" customHeight="1">
      <c r="EC4" s="587"/>
      <c r="ED4" s="587"/>
      <c r="EE4" s="587"/>
      <c r="EF4" s="587"/>
      <c r="EG4" s="587"/>
      <c r="EH4" s="587"/>
      <c r="EI4" s="587"/>
      <c r="EJ4" s="587"/>
      <c r="EK4" s="587"/>
      <c r="EL4" s="587"/>
      <c r="EM4" s="587"/>
      <c r="EN4" s="587"/>
      <c r="EO4" s="587"/>
      <c r="EP4" s="587"/>
      <c r="EQ4" s="587"/>
      <c r="ER4" s="587"/>
      <c r="ES4" s="587"/>
      <c r="ET4" s="587"/>
      <c r="EU4" s="587"/>
      <c r="EV4" s="587"/>
      <c r="EW4" s="587"/>
      <c r="EX4" s="587"/>
      <c r="EY4" s="587"/>
      <c r="EZ4" s="587"/>
      <c r="FA4" s="587"/>
      <c r="FB4" s="587"/>
      <c r="FC4" s="587"/>
      <c r="FD4" s="587"/>
      <c r="FE4" s="587"/>
      <c r="FF4" s="587"/>
      <c r="FG4" s="587"/>
      <c r="FH4" s="587"/>
      <c r="FI4" s="587"/>
      <c r="FJ4" s="587"/>
      <c r="FK4" s="587"/>
    </row>
    <row r="5" spans="133:167" ht="21.75" customHeight="1">
      <c r="EC5" s="587"/>
      <c r="ED5" s="587"/>
      <c r="EE5" s="587"/>
      <c r="EF5" s="587"/>
      <c r="EG5" s="587"/>
      <c r="EH5" s="587"/>
      <c r="EI5" s="587"/>
      <c r="EJ5" s="587"/>
      <c r="EK5" s="587"/>
      <c r="EL5" s="587"/>
      <c r="EM5" s="587"/>
      <c r="EN5" s="587"/>
      <c r="EO5" s="587"/>
      <c r="EP5" s="587"/>
      <c r="EQ5" s="587"/>
      <c r="ER5" s="587"/>
      <c r="ES5" s="587"/>
      <c r="ET5" s="587"/>
      <c r="EU5" s="587"/>
      <c r="EV5" s="587"/>
      <c r="EW5" s="587"/>
      <c r="EX5" s="587"/>
      <c r="EY5" s="587"/>
      <c r="EZ5" s="587"/>
      <c r="FA5" s="587"/>
      <c r="FB5" s="587"/>
      <c r="FC5" s="587"/>
      <c r="FD5" s="587"/>
      <c r="FE5" s="587"/>
      <c r="FF5" s="587"/>
      <c r="FG5" s="587"/>
      <c r="FH5" s="587"/>
      <c r="FI5" s="587"/>
      <c r="FJ5" s="587"/>
      <c r="FK5" s="587"/>
    </row>
    <row r="6" s="67" customFormat="1" ht="7.5" customHeight="1"/>
    <row r="7" spans="158:167" s="67" customFormat="1" ht="15">
      <c r="FB7" s="588" t="s">
        <v>30</v>
      </c>
      <c r="FC7" s="588"/>
      <c r="FD7" s="588"/>
      <c r="FE7" s="588"/>
      <c r="FF7" s="588"/>
      <c r="FG7" s="588"/>
      <c r="FH7" s="588"/>
      <c r="FI7" s="588"/>
      <c r="FJ7" s="588"/>
      <c r="FK7" s="588"/>
    </row>
    <row r="8" s="67" customFormat="1" ht="9" customHeight="1"/>
    <row r="9" spans="40:125" s="96" customFormat="1" ht="15.75">
      <c r="AN9" s="599" t="s">
        <v>450</v>
      </c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599"/>
      <c r="BO9" s="599"/>
      <c r="BP9" s="599"/>
      <c r="BQ9" s="599"/>
      <c r="BR9" s="599"/>
      <c r="BS9" s="599"/>
      <c r="BT9" s="599"/>
      <c r="BU9" s="599"/>
      <c r="BV9" s="599"/>
      <c r="BW9" s="599"/>
      <c r="BX9" s="599"/>
      <c r="BY9" s="599"/>
      <c r="BZ9" s="599"/>
      <c r="CA9" s="599"/>
      <c r="CB9" s="599"/>
      <c r="CC9" s="599"/>
      <c r="CD9" s="599"/>
      <c r="CE9" s="599"/>
      <c r="CF9" s="599"/>
      <c r="CG9" s="599"/>
      <c r="CH9" s="599"/>
      <c r="CI9" s="599"/>
      <c r="CJ9" s="599"/>
      <c r="CK9" s="599"/>
      <c r="CL9" s="599"/>
      <c r="CM9" s="599"/>
      <c r="CN9" s="598" t="e">
        <f>#REF!</f>
        <v>#REF!</v>
      </c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</row>
    <row r="10" s="67" customFormat="1" ht="9.75" customHeight="1"/>
    <row r="11" spans="34:134" s="97" customFormat="1" ht="15">
      <c r="AH11" s="600" t="e">
        <f>#REF!</f>
        <v>#REF!</v>
      </c>
      <c r="AI11" s="600"/>
      <c r="AJ11" s="600"/>
      <c r="AK11" s="600"/>
      <c r="AL11" s="600"/>
      <c r="AM11" s="600"/>
      <c r="AN11" s="600"/>
      <c r="AO11" s="600"/>
      <c r="AP11" s="600"/>
      <c r="AQ11" s="600"/>
      <c r="AR11" s="600"/>
      <c r="AS11" s="600"/>
      <c r="AT11" s="600"/>
      <c r="AU11" s="600"/>
      <c r="AV11" s="600"/>
      <c r="AW11" s="600"/>
      <c r="AX11" s="600"/>
      <c r="AY11" s="600"/>
      <c r="AZ11" s="600"/>
      <c r="BA11" s="600"/>
      <c r="BB11" s="600"/>
      <c r="BC11" s="600"/>
      <c r="BD11" s="600"/>
      <c r="BE11" s="600"/>
      <c r="BF11" s="600"/>
      <c r="BG11" s="600"/>
      <c r="BH11" s="600"/>
      <c r="BI11" s="600"/>
      <c r="BJ11" s="600"/>
      <c r="BK11" s="600"/>
      <c r="BL11" s="600"/>
      <c r="BM11" s="600"/>
      <c r="BN11" s="600"/>
      <c r="BO11" s="600"/>
      <c r="BP11" s="600"/>
      <c r="BQ11" s="600"/>
      <c r="BR11" s="600"/>
      <c r="BS11" s="600"/>
      <c r="BT11" s="600"/>
      <c r="BU11" s="600"/>
      <c r="BV11" s="600"/>
      <c r="BW11" s="600"/>
      <c r="BX11" s="600"/>
      <c r="BY11" s="600"/>
      <c r="BZ11" s="600"/>
      <c r="CA11" s="600"/>
      <c r="CB11" s="600"/>
      <c r="CC11" s="600"/>
      <c r="CD11" s="600"/>
      <c r="CE11" s="600"/>
      <c r="CF11" s="600"/>
      <c r="CG11" s="600"/>
      <c r="CH11" s="600"/>
      <c r="CI11" s="600"/>
      <c r="CJ11" s="600"/>
      <c r="CK11" s="600"/>
      <c r="CL11" s="600"/>
      <c r="CM11" s="600"/>
      <c r="CN11" s="600"/>
      <c r="CO11" s="600"/>
      <c r="CP11" s="600"/>
      <c r="CQ11" s="601" t="e">
        <f>#REF!</f>
        <v>#REF!</v>
      </c>
      <c r="CR11" s="602"/>
      <c r="CS11" s="602"/>
      <c r="CT11" s="602"/>
      <c r="CU11" s="602"/>
      <c r="CV11" s="602"/>
      <c r="CW11" s="602"/>
      <c r="CX11" s="602"/>
      <c r="CY11" s="602"/>
      <c r="CZ11" s="602"/>
      <c r="DA11" s="602"/>
      <c r="DB11" s="602"/>
      <c r="DC11" s="602"/>
      <c r="DD11" s="602"/>
      <c r="DE11" s="602"/>
      <c r="DF11" s="602"/>
      <c r="DG11" s="602"/>
      <c r="DH11" s="602"/>
      <c r="DI11" s="602"/>
      <c r="DJ11" s="602"/>
      <c r="DK11" s="602"/>
      <c r="DL11" s="602"/>
      <c r="DM11" s="602"/>
      <c r="DN11" s="602"/>
      <c r="DO11" s="602"/>
      <c r="DP11" s="602"/>
      <c r="DQ11" s="602"/>
      <c r="DR11" s="602"/>
      <c r="DS11" s="602"/>
      <c r="DT11" s="602"/>
      <c r="DU11" s="602"/>
      <c r="DV11" s="602"/>
      <c r="DW11" s="602"/>
      <c r="DX11" s="602"/>
      <c r="DY11" s="602"/>
      <c r="DZ11" s="602"/>
      <c r="EA11" s="602"/>
      <c r="EB11" s="602"/>
      <c r="EC11" s="602"/>
      <c r="ED11" s="602"/>
    </row>
    <row r="12" spans="34:134" s="3" customFormat="1" ht="12.75" customHeight="1">
      <c r="AH12" s="563" t="s">
        <v>11</v>
      </c>
      <c r="AI12" s="563"/>
      <c r="AJ12" s="563"/>
      <c r="AK12" s="563"/>
      <c r="AL12" s="563"/>
      <c r="AM12" s="563"/>
      <c r="AN12" s="563"/>
      <c r="AO12" s="563"/>
      <c r="AP12" s="563"/>
      <c r="AQ12" s="563"/>
      <c r="AR12" s="563"/>
      <c r="AS12" s="563"/>
      <c r="AT12" s="563"/>
      <c r="AU12" s="563"/>
      <c r="AV12" s="563"/>
      <c r="AW12" s="563"/>
      <c r="AX12" s="563"/>
      <c r="AY12" s="563"/>
      <c r="AZ12" s="563"/>
      <c r="BA12" s="563"/>
      <c r="BB12" s="563"/>
      <c r="BC12" s="563"/>
      <c r="BD12" s="563"/>
      <c r="BE12" s="563"/>
      <c r="BF12" s="563"/>
      <c r="BG12" s="563"/>
      <c r="BH12" s="563"/>
      <c r="BI12" s="563"/>
      <c r="BJ12" s="563"/>
      <c r="BK12" s="563"/>
      <c r="BL12" s="563"/>
      <c r="BM12" s="563"/>
      <c r="BN12" s="563"/>
      <c r="BO12" s="563"/>
      <c r="BP12" s="563"/>
      <c r="BQ12" s="563"/>
      <c r="BR12" s="563"/>
      <c r="BS12" s="563"/>
      <c r="BT12" s="563"/>
      <c r="BU12" s="563"/>
      <c r="BV12" s="563"/>
      <c r="BW12" s="563"/>
      <c r="BX12" s="563"/>
      <c r="BY12" s="563"/>
      <c r="BZ12" s="563"/>
      <c r="CA12" s="563"/>
      <c r="CB12" s="563"/>
      <c r="CC12" s="563"/>
      <c r="CD12" s="563"/>
      <c r="CE12" s="563"/>
      <c r="CF12" s="563"/>
      <c r="CG12" s="563"/>
      <c r="CH12" s="563"/>
      <c r="CI12" s="563"/>
      <c r="CJ12" s="563"/>
      <c r="CK12" s="563"/>
      <c r="CL12" s="563"/>
      <c r="CM12" s="563"/>
      <c r="CN12" s="563"/>
      <c r="CO12" s="563"/>
      <c r="CP12" s="563"/>
      <c r="CQ12" s="563"/>
      <c r="CR12" s="563"/>
      <c r="CS12" s="563"/>
      <c r="CT12" s="563"/>
      <c r="CU12" s="563"/>
      <c r="CV12" s="563"/>
      <c r="CW12" s="563"/>
      <c r="CX12" s="563"/>
      <c r="CY12" s="563"/>
      <c r="CZ12" s="563"/>
      <c r="DA12" s="563"/>
      <c r="DB12" s="563"/>
      <c r="DC12" s="563"/>
      <c r="DD12" s="563"/>
      <c r="DE12" s="563"/>
      <c r="DF12" s="563"/>
      <c r="DG12" s="563"/>
      <c r="DH12" s="563"/>
      <c r="DI12" s="563"/>
      <c r="DJ12" s="563"/>
      <c r="DK12" s="563"/>
      <c r="DL12" s="563"/>
      <c r="DM12" s="563"/>
      <c r="DN12" s="563"/>
      <c r="DO12" s="563"/>
      <c r="DP12" s="563"/>
      <c r="DQ12" s="563"/>
      <c r="DR12" s="563"/>
      <c r="DS12" s="563"/>
      <c r="DT12" s="563"/>
      <c r="DU12" s="563"/>
      <c r="DV12" s="563"/>
      <c r="DW12" s="563"/>
      <c r="DX12" s="563"/>
      <c r="DY12" s="563"/>
      <c r="DZ12" s="563"/>
      <c r="EA12" s="563"/>
      <c r="EB12" s="563"/>
      <c r="EC12" s="563"/>
      <c r="ED12" s="563"/>
    </row>
    <row r="13" s="67" customFormat="1" ht="8.25" customHeight="1"/>
    <row r="14" s="3" customFormat="1" ht="9.75" customHeight="1">
      <c r="B14" s="3" t="s">
        <v>31</v>
      </c>
    </row>
    <row r="15" spans="1:167" s="3" customFormat="1" ht="12.75" customHeight="1">
      <c r="A15" s="589" t="s">
        <v>32</v>
      </c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1"/>
      <c r="P15" s="541" t="s">
        <v>33</v>
      </c>
      <c r="Q15" s="542"/>
      <c r="R15" s="542"/>
      <c r="S15" s="542"/>
      <c r="T15" s="542"/>
      <c r="U15" s="542"/>
      <c r="V15" s="542"/>
      <c r="W15" s="543"/>
      <c r="X15" s="541" t="s">
        <v>34</v>
      </c>
      <c r="Y15" s="542"/>
      <c r="Z15" s="542"/>
      <c r="AA15" s="542"/>
      <c r="AB15" s="542"/>
      <c r="AC15" s="542"/>
      <c r="AD15" s="542"/>
      <c r="AE15" s="543"/>
      <c r="AF15" s="595" t="s">
        <v>35</v>
      </c>
      <c r="AG15" s="596"/>
      <c r="AH15" s="596"/>
      <c r="AI15" s="596"/>
      <c r="AJ15" s="596"/>
      <c r="AK15" s="596"/>
      <c r="AL15" s="596"/>
      <c r="AM15" s="596"/>
      <c r="AN15" s="596"/>
      <c r="AO15" s="596"/>
      <c r="AP15" s="596"/>
      <c r="AQ15" s="596"/>
      <c r="AR15" s="596"/>
      <c r="AS15" s="596"/>
      <c r="AT15" s="596"/>
      <c r="AU15" s="596"/>
      <c r="AV15" s="596"/>
      <c r="AW15" s="596"/>
      <c r="AX15" s="596"/>
      <c r="AY15" s="596"/>
      <c r="AZ15" s="596"/>
      <c r="BA15" s="596"/>
      <c r="BB15" s="596"/>
      <c r="BC15" s="596"/>
      <c r="BD15" s="596"/>
      <c r="BE15" s="596"/>
      <c r="BF15" s="596"/>
      <c r="BG15" s="596"/>
      <c r="BH15" s="596"/>
      <c r="BI15" s="596"/>
      <c r="BJ15" s="596"/>
      <c r="BK15" s="596"/>
      <c r="BL15" s="596"/>
      <c r="BM15" s="596"/>
      <c r="BN15" s="596"/>
      <c r="BO15" s="596"/>
      <c r="BP15" s="596"/>
      <c r="BQ15" s="596"/>
      <c r="BR15" s="596"/>
      <c r="BS15" s="596"/>
      <c r="BT15" s="596"/>
      <c r="BU15" s="596"/>
      <c r="BV15" s="596"/>
      <c r="BW15" s="596"/>
      <c r="BX15" s="596"/>
      <c r="BY15" s="596"/>
      <c r="BZ15" s="596"/>
      <c r="CA15" s="596"/>
      <c r="CB15" s="596"/>
      <c r="CC15" s="596"/>
      <c r="CD15" s="596"/>
      <c r="CE15" s="596"/>
      <c r="CF15" s="596"/>
      <c r="CG15" s="596"/>
      <c r="CH15" s="596"/>
      <c r="CI15" s="596"/>
      <c r="CJ15" s="596"/>
      <c r="CK15" s="596"/>
      <c r="CL15" s="596"/>
      <c r="CM15" s="596"/>
      <c r="CN15" s="596"/>
      <c r="CO15" s="596"/>
      <c r="CP15" s="596"/>
      <c r="CQ15" s="596"/>
      <c r="CR15" s="596"/>
      <c r="CS15" s="596"/>
      <c r="CT15" s="596"/>
      <c r="CU15" s="596"/>
      <c r="CV15" s="596"/>
      <c r="CW15" s="596"/>
      <c r="CX15" s="596"/>
      <c r="CY15" s="596"/>
      <c r="CZ15" s="596"/>
      <c r="DA15" s="596"/>
      <c r="DB15" s="596"/>
      <c r="DC15" s="596"/>
      <c r="DD15" s="596"/>
      <c r="DE15" s="596"/>
      <c r="DF15" s="596"/>
      <c r="DG15" s="596"/>
      <c r="DH15" s="596"/>
      <c r="DI15" s="596"/>
      <c r="DJ15" s="596"/>
      <c r="DK15" s="596"/>
      <c r="DL15" s="596"/>
      <c r="DM15" s="596"/>
      <c r="DN15" s="596"/>
      <c r="DO15" s="596"/>
      <c r="DP15" s="596"/>
      <c r="DQ15" s="596"/>
      <c r="DR15" s="596"/>
      <c r="DS15" s="596"/>
      <c r="DT15" s="596"/>
      <c r="DU15" s="596"/>
      <c r="DV15" s="596"/>
      <c r="DW15" s="596"/>
      <c r="DX15" s="596"/>
      <c r="DY15" s="596"/>
      <c r="DZ15" s="596"/>
      <c r="EA15" s="596"/>
      <c r="EB15" s="596"/>
      <c r="EC15" s="596"/>
      <c r="ED15" s="596"/>
      <c r="EE15" s="596"/>
      <c r="EF15" s="596"/>
      <c r="EG15" s="596"/>
      <c r="EH15" s="596"/>
      <c r="EI15" s="596"/>
      <c r="EJ15" s="596"/>
      <c r="EK15" s="596"/>
      <c r="EL15" s="596"/>
      <c r="EM15" s="596"/>
      <c r="EN15" s="596"/>
      <c r="EO15" s="596"/>
      <c r="EP15" s="596"/>
      <c r="EQ15" s="596"/>
      <c r="ER15" s="596"/>
      <c r="ES15" s="596"/>
      <c r="ET15" s="596"/>
      <c r="EU15" s="597"/>
      <c r="EV15" s="589" t="s">
        <v>36</v>
      </c>
      <c r="EW15" s="590"/>
      <c r="EX15" s="590"/>
      <c r="EY15" s="590"/>
      <c r="EZ15" s="590"/>
      <c r="FA15" s="590"/>
      <c r="FB15" s="590"/>
      <c r="FC15" s="590"/>
      <c r="FD15" s="590"/>
      <c r="FE15" s="590"/>
      <c r="FF15" s="590"/>
      <c r="FG15" s="590"/>
      <c r="FH15" s="590"/>
      <c r="FI15" s="590"/>
      <c r="FJ15" s="590"/>
      <c r="FK15" s="591"/>
    </row>
    <row r="16" spans="1:167" s="3" customFormat="1" ht="201.75" customHeight="1">
      <c r="A16" s="603"/>
      <c r="B16" s="604"/>
      <c r="C16" s="604"/>
      <c r="D16" s="604"/>
      <c r="E16" s="604"/>
      <c r="F16" s="604"/>
      <c r="G16" s="604"/>
      <c r="H16" s="604"/>
      <c r="I16" s="604"/>
      <c r="J16" s="604"/>
      <c r="K16" s="604"/>
      <c r="L16" s="604"/>
      <c r="M16" s="604"/>
      <c r="N16" s="604"/>
      <c r="O16" s="605"/>
      <c r="P16" s="544"/>
      <c r="Q16" s="545"/>
      <c r="R16" s="545"/>
      <c r="S16" s="545"/>
      <c r="T16" s="545"/>
      <c r="U16" s="545"/>
      <c r="V16" s="545"/>
      <c r="W16" s="546"/>
      <c r="X16" s="544"/>
      <c r="Y16" s="545"/>
      <c r="Z16" s="545"/>
      <c r="AA16" s="545"/>
      <c r="AB16" s="545"/>
      <c r="AC16" s="545"/>
      <c r="AD16" s="545"/>
      <c r="AE16" s="546"/>
      <c r="AF16" s="578" t="s">
        <v>37</v>
      </c>
      <c r="AG16" s="579"/>
      <c r="AH16" s="579"/>
      <c r="AI16" s="579"/>
      <c r="AJ16" s="579"/>
      <c r="AK16" s="579"/>
      <c r="AL16" s="579"/>
      <c r="AM16" s="579"/>
      <c r="AN16" s="579"/>
      <c r="AO16" s="579"/>
      <c r="AP16" s="579"/>
      <c r="AQ16" s="579"/>
      <c r="AR16" s="579"/>
      <c r="AS16" s="579"/>
      <c r="AT16" s="579"/>
      <c r="AU16" s="580"/>
      <c r="AV16" s="578" t="s">
        <v>38</v>
      </c>
      <c r="AW16" s="579"/>
      <c r="AX16" s="579"/>
      <c r="AY16" s="579"/>
      <c r="AZ16" s="579"/>
      <c r="BA16" s="579"/>
      <c r="BB16" s="579"/>
      <c r="BC16" s="579"/>
      <c r="BD16" s="579"/>
      <c r="BE16" s="579"/>
      <c r="BF16" s="579"/>
      <c r="BG16" s="579"/>
      <c r="BH16" s="579"/>
      <c r="BI16" s="579"/>
      <c r="BJ16" s="579"/>
      <c r="BK16" s="580"/>
      <c r="BL16" s="578" t="s">
        <v>39</v>
      </c>
      <c r="BM16" s="579"/>
      <c r="BN16" s="579"/>
      <c r="BO16" s="579"/>
      <c r="BP16" s="579"/>
      <c r="BQ16" s="579"/>
      <c r="BR16" s="579"/>
      <c r="BS16" s="579"/>
      <c r="BT16" s="579"/>
      <c r="BU16" s="579"/>
      <c r="BV16" s="579"/>
      <c r="BW16" s="579"/>
      <c r="BX16" s="579"/>
      <c r="BY16" s="580"/>
      <c r="BZ16" s="578" t="s">
        <v>40</v>
      </c>
      <c r="CA16" s="579"/>
      <c r="CB16" s="579"/>
      <c r="CC16" s="579"/>
      <c r="CD16" s="579"/>
      <c r="CE16" s="579"/>
      <c r="CF16" s="579"/>
      <c r="CG16" s="579"/>
      <c r="CH16" s="579"/>
      <c r="CI16" s="579"/>
      <c r="CJ16" s="579"/>
      <c r="CK16" s="579"/>
      <c r="CL16" s="579"/>
      <c r="CM16" s="580"/>
      <c r="CN16" s="578" t="s">
        <v>41</v>
      </c>
      <c r="CO16" s="579"/>
      <c r="CP16" s="579"/>
      <c r="CQ16" s="579"/>
      <c r="CR16" s="579"/>
      <c r="CS16" s="579"/>
      <c r="CT16" s="579"/>
      <c r="CU16" s="579"/>
      <c r="CV16" s="579"/>
      <c r="CW16" s="579"/>
      <c r="CX16" s="579"/>
      <c r="CY16" s="579"/>
      <c r="CZ16" s="579"/>
      <c r="DA16" s="579"/>
      <c r="DB16" s="579"/>
      <c r="DC16" s="580"/>
      <c r="DD16" s="578" t="s">
        <v>42</v>
      </c>
      <c r="DE16" s="579"/>
      <c r="DF16" s="579"/>
      <c r="DG16" s="579"/>
      <c r="DH16" s="579"/>
      <c r="DI16" s="579"/>
      <c r="DJ16" s="579"/>
      <c r="DK16" s="579"/>
      <c r="DL16" s="579"/>
      <c r="DM16" s="579"/>
      <c r="DN16" s="579"/>
      <c r="DO16" s="579"/>
      <c r="DP16" s="579"/>
      <c r="DQ16" s="579"/>
      <c r="DR16" s="579"/>
      <c r="DS16" s="580"/>
      <c r="DT16" s="578" t="s">
        <v>43</v>
      </c>
      <c r="DU16" s="579"/>
      <c r="DV16" s="579"/>
      <c r="DW16" s="579"/>
      <c r="DX16" s="579"/>
      <c r="DY16" s="579"/>
      <c r="DZ16" s="579"/>
      <c r="EA16" s="579"/>
      <c r="EB16" s="579"/>
      <c r="EC16" s="579"/>
      <c r="ED16" s="579"/>
      <c r="EE16" s="579"/>
      <c r="EF16" s="579"/>
      <c r="EG16" s="580"/>
      <c r="EH16" s="578" t="s">
        <v>44</v>
      </c>
      <c r="EI16" s="579"/>
      <c r="EJ16" s="579"/>
      <c r="EK16" s="579"/>
      <c r="EL16" s="579"/>
      <c r="EM16" s="579"/>
      <c r="EN16" s="579"/>
      <c r="EO16" s="579"/>
      <c r="EP16" s="579"/>
      <c r="EQ16" s="579"/>
      <c r="ER16" s="579"/>
      <c r="ES16" s="579"/>
      <c r="ET16" s="579"/>
      <c r="EU16" s="580"/>
      <c r="EV16" s="592"/>
      <c r="EW16" s="593"/>
      <c r="EX16" s="593"/>
      <c r="EY16" s="593"/>
      <c r="EZ16" s="593"/>
      <c r="FA16" s="593"/>
      <c r="FB16" s="593"/>
      <c r="FC16" s="593"/>
      <c r="FD16" s="593"/>
      <c r="FE16" s="593"/>
      <c r="FF16" s="593"/>
      <c r="FG16" s="593"/>
      <c r="FH16" s="593"/>
      <c r="FI16" s="593"/>
      <c r="FJ16" s="593"/>
      <c r="FK16" s="594"/>
    </row>
    <row r="17" spans="1:167" s="3" customFormat="1" ht="84" customHeight="1">
      <c r="A17" s="592"/>
      <c r="B17" s="593"/>
      <c r="C17" s="593"/>
      <c r="D17" s="593"/>
      <c r="E17" s="593"/>
      <c r="F17" s="593"/>
      <c r="G17" s="593"/>
      <c r="H17" s="593"/>
      <c r="I17" s="593"/>
      <c r="J17" s="593"/>
      <c r="K17" s="593"/>
      <c r="L17" s="593"/>
      <c r="M17" s="593"/>
      <c r="N17" s="593"/>
      <c r="O17" s="594"/>
      <c r="P17" s="547"/>
      <c r="Q17" s="548"/>
      <c r="R17" s="548"/>
      <c r="S17" s="548"/>
      <c r="T17" s="548"/>
      <c r="U17" s="548"/>
      <c r="V17" s="548"/>
      <c r="W17" s="549"/>
      <c r="X17" s="547"/>
      <c r="Y17" s="548"/>
      <c r="Z17" s="548"/>
      <c r="AA17" s="548"/>
      <c r="AB17" s="548"/>
      <c r="AC17" s="548"/>
      <c r="AD17" s="548"/>
      <c r="AE17" s="549"/>
      <c r="AF17" s="578" t="s">
        <v>45</v>
      </c>
      <c r="AG17" s="579"/>
      <c r="AH17" s="579"/>
      <c r="AI17" s="579"/>
      <c r="AJ17" s="579"/>
      <c r="AK17" s="579"/>
      <c r="AL17" s="579"/>
      <c r="AM17" s="580"/>
      <c r="AN17" s="578" t="s">
        <v>46</v>
      </c>
      <c r="AO17" s="579"/>
      <c r="AP17" s="579"/>
      <c r="AQ17" s="579"/>
      <c r="AR17" s="579"/>
      <c r="AS17" s="579"/>
      <c r="AT17" s="579"/>
      <c r="AU17" s="580"/>
      <c r="AV17" s="578" t="s">
        <v>45</v>
      </c>
      <c r="AW17" s="579"/>
      <c r="AX17" s="579"/>
      <c r="AY17" s="579"/>
      <c r="AZ17" s="579"/>
      <c r="BA17" s="579"/>
      <c r="BB17" s="579"/>
      <c r="BC17" s="580"/>
      <c r="BD17" s="578" t="s">
        <v>46</v>
      </c>
      <c r="BE17" s="579"/>
      <c r="BF17" s="579"/>
      <c r="BG17" s="579"/>
      <c r="BH17" s="579"/>
      <c r="BI17" s="579"/>
      <c r="BJ17" s="579"/>
      <c r="BK17" s="580"/>
      <c r="BL17" s="578" t="s">
        <v>45</v>
      </c>
      <c r="BM17" s="579"/>
      <c r="BN17" s="579"/>
      <c r="BO17" s="579"/>
      <c r="BP17" s="579"/>
      <c r="BQ17" s="579"/>
      <c r="BR17" s="580"/>
      <c r="BS17" s="578" t="s">
        <v>46</v>
      </c>
      <c r="BT17" s="579"/>
      <c r="BU17" s="579"/>
      <c r="BV17" s="579"/>
      <c r="BW17" s="579"/>
      <c r="BX17" s="579"/>
      <c r="BY17" s="580"/>
      <c r="BZ17" s="578" t="s">
        <v>45</v>
      </c>
      <c r="CA17" s="579"/>
      <c r="CB17" s="579"/>
      <c r="CC17" s="579"/>
      <c r="CD17" s="579"/>
      <c r="CE17" s="579"/>
      <c r="CF17" s="580"/>
      <c r="CG17" s="578" t="s">
        <v>46</v>
      </c>
      <c r="CH17" s="579"/>
      <c r="CI17" s="579"/>
      <c r="CJ17" s="579"/>
      <c r="CK17" s="579"/>
      <c r="CL17" s="579"/>
      <c r="CM17" s="580"/>
      <c r="CN17" s="578" t="s">
        <v>45</v>
      </c>
      <c r="CO17" s="579"/>
      <c r="CP17" s="579"/>
      <c r="CQ17" s="579"/>
      <c r="CR17" s="579"/>
      <c r="CS17" s="579"/>
      <c r="CT17" s="579"/>
      <c r="CU17" s="580"/>
      <c r="CV17" s="578" t="s">
        <v>46</v>
      </c>
      <c r="CW17" s="579"/>
      <c r="CX17" s="579"/>
      <c r="CY17" s="579"/>
      <c r="CZ17" s="579"/>
      <c r="DA17" s="579"/>
      <c r="DB17" s="579"/>
      <c r="DC17" s="580"/>
      <c r="DD17" s="578" t="s">
        <v>45</v>
      </c>
      <c r="DE17" s="579"/>
      <c r="DF17" s="579"/>
      <c r="DG17" s="579"/>
      <c r="DH17" s="579"/>
      <c r="DI17" s="579"/>
      <c r="DJ17" s="579"/>
      <c r="DK17" s="580"/>
      <c r="DL17" s="578" t="s">
        <v>46</v>
      </c>
      <c r="DM17" s="579"/>
      <c r="DN17" s="579"/>
      <c r="DO17" s="579"/>
      <c r="DP17" s="579"/>
      <c r="DQ17" s="579"/>
      <c r="DR17" s="579"/>
      <c r="DS17" s="580"/>
      <c r="DT17" s="578" t="s">
        <v>45</v>
      </c>
      <c r="DU17" s="579"/>
      <c r="DV17" s="579"/>
      <c r="DW17" s="579"/>
      <c r="DX17" s="579"/>
      <c r="DY17" s="579"/>
      <c r="DZ17" s="580"/>
      <c r="EA17" s="578" t="s">
        <v>46</v>
      </c>
      <c r="EB17" s="579"/>
      <c r="EC17" s="579"/>
      <c r="ED17" s="579"/>
      <c r="EE17" s="579"/>
      <c r="EF17" s="579"/>
      <c r="EG17" s="580"/>
      <c r="EH17" s="578" t="s">
        <v>45</v>
      </c>
      <c r="EI17" s="579"/>
      <c r="EJ17" s="579"/>
      <c r="EK17" s="579"/>
      <c r="EL17" s="579"/>
      <c r="EM17" s="579"/>
      <c r="EN17" s="580"/>
      <c r="EO17" s="578" t="s">
        <v>46</v>
      </c>
      <c r="EP17" s="579"/>
      <c r="EQ17" s="579"/>
      <c r="ER17" s="579"/>
      <c r="ES17" s="579"/>
      <c r="ET17" s="579"/>
      <c r="EU17" s="580"/>
      <c r="EV17" s="578" t="s">
        <v>16</v>
      </c>
      <c r="EW17" s="579"/>
      <c r="EX17" s="579"/>
      <c r="EY17" s="579"/>
      <c r="EZ17" s="579"/>
      <c r="FA17" s="579"/>
      <c r="FB17" s="579"/>
      <c r="FC17" s="580"/>
      <c r="FD17" s="578" t="s">
        <v>46</v>
      </c>
      <c r="FE17" s="579"/>
      <c r="FF17" s="579"/>
      <c r="FG17" s="579"/>
      <c r="FH17" s="579"/>
      <c r="FI17" s="579"/>
      <c r="FJ17" s="579"/>
      <c r="FK17" s="580"/>
    </row>
    <row r="18" spans="1:167" s="3" customFormat="1" ht="12" customHeight="1">
      <c r="A18" s="581">
        <v>1</v>
      </c>
      <c r="B18" s="582"/>
      <c r="C18" s="582"/>
      <c r="D18" s="582"/>
      <c r="E18" s="582"/>
      <c r="F18" s="582"/>
      <c r="G18" s="582"/>
      <c r="H18" s="582"/>
      <c r="I18" s="582"/>
      <c r="J18" s="582"/>
      <c r="K18" s="582"/>
      <c r="L18" s="582"/>
      <c r="M18" s="582"/>
      <c r="N18" s="582"/>
      <c r="O18" s="583"/>
      <c r="P18" s="581">
        <v>2</v>
      </c>
      <c r="Q18" s="582"/>
      <c r="R18" s="582"/>
      <c r="S18" s="582"/>
      <c r="T18" s="582"/>
      <c r="U18" s="582"/>
      <c r="V18" s="582"/>
      <c r="W18" s="583"/>
      <c r="X18" s="581">
        <v>3</v>
      </c>
      <c r="Y18" s="582"/>
      <c r="Z18" s="582"/>
      <c r="AA18" s="582"/>
      <c r="AB18" s="582"/>
      <c r="AC18" s="582"/>
      <c r="AD18" s="582"/>
      <c r="AE18" s="583"/>
      <c r="AF18" s="581">
        <v>4</v>
      </c>
      <c r="AG18" s="582"/>
      <c r="AH18" s="582"/>
      <c r="AI18" s="582"/>
      <c r="AJ18" s="582"/>
      <c r="AK18" s="582"/>
      <c r="AL18" s="582"/>
      <c r="AM18" s="583"/>
      <c r="AN18" s="581">
        <v>5</v>
      </c>
      <c r="AO18" s="582"/>
      <c r="AP18" s="582"/>
      <c r="AQ18" s="582"/>
      <c r="AR18" s="582"/>
      <c r="AS18" s="582"/>
      <c r="AT18" s="582"/>
      <c r="AU18" s="583"/>
      <c r="AV18" s="581">
        <v>6</v>
      </c>
      <c r="AW18" s="582"/>
      <c r="AX18" s="582"/>
      <c r="AY18" s="582"/>
      <c r="AZ18" s="582"/>
      <c r="BA18" s="582"/>
      <c r="BB18" s="582"/>
      <c r="BC18" s="583"/>
      <c r="BD18" s="581">
        <v>7</v>
      </c>
      <c r="BE18" s="582"/>
      <c r="BF18" s="582"/>
      <c r="BG18" s="582"/>
      <c r="BH18" s="582"/>
      <c r="BI18" s="582"/>
      <c r="BJ18" s="582"/>
      <c r="BK18" s="583"/>
      <c r="BL18" s="581">
        <v>8</v>
      </c>
      <c r="BM18" s="582"/>
      <c r="BN18" s="582"/>
      <c r="BO18" s="582"/>
      <c r="BP18" s="582"/>
      <c r="BQ18" s="582"/>
      <c r="BR18" s="583"/>
      <c r="BS18" s="581">
        <v>9</v>
      </c>
      <c r="BT18" s="582"/>
      <c r="BU18" s="582"/>
      <c r="BV18" s="582"/>
      <c r="BW18" s="582"/>
      <c r="BX18" s="582"/>
      <c r="BY18" s="583"/>
      <c r="BZ18" s="581">
        <v>10</v>
      </c>
      <c r="CA18" s="582"/>
      <c r="CB18" s="582"/>
      <c r="CC18" s="582"/>
      <c r="CD18" s="582"/>
      <c r="CE18" s="582"/>
      <c r="CF18" s="583"/>
      <c r="CG18" s="581">
        <v>11</v>
      </c>
      <c r="CH18" s="582"/>
      <c r="CI18" s="582"/>
      <c r="CJ18" s="582"/>
      <c r="CK18" s="582"/>
      <c r="CL18" s="582"/>
      <c r="CM18" s="583"/>
      <c r="CN18" s="581">
        <v>12</v>
      </c>
      <c r="CO18" s="582"/>
      <c r="CP18" s="582"/>
      <c r="CQ18" s="582"/>
      <c r="CR18" s="582"/>
      <c r="CS18" s="582"/>
      <c r="CT18" s="582"/>
      <c r="CU18" s="583"/>
      <c r="CV18" s="581">
        <v>13</v>
      </c>
      <c r="CW18" s="582"/>
      <c r="CX18" s="582"/>
      <c r="CY18" s="582"/>
      <c r="CZ18" s="582"/>
      <c r="DA18" s="582"/>
      <c r="DB18" s="582"/>
      <c r="DC18" s="583"/>
      <c r="DD18" s="581">
        <v>14</v>
      </c>
      <c r="DE18" s="582"/>
      <c r="DF18" s="582"/>
      <c r="DG18" s="582"/>
      <c r="DH18" s="582"/>
      <c r="DI18" s="582"/>
      <c r="DJ18" s="582"/>
      <c r="DK18" s="583"/>
      <c r="DL18" s="581">
        <v>15</v>
      </c>
      <c r="DM18" s="582"/>
      <c r="DN18" s="582"/>
      <c r="DO18" s="582"/>
      <c r="DP18" s="582"/>
      <c r="DQ18" s="582"/>
      <c r="DR18" s="582"/>
      <c r="DS18" s="583"/>
      <c r="DT18" s="581">
        <v>16</v>
      </c>
      <c r="DU18" s="582"/>
      <c r="DV18" s="582"/>
      <c r="DW18" s="582"/>
      <c r="DX18" s="582"/>
      <c r="DY18" s="582"/>
      <c r="DZ18" s="583"/>
      <c r="EA18" s="581">
        <v>17</v>
      </c>
      <c r="EB18" s="582"/>
      <c r="EC18" s="582"/>
      <c r="ED18" s="582"/>
      <c r="EE18" s="582"/>
      <c r="EF18" s="582"/>
      <c r="EG18" s="583"/>
      <c r="EH18" s="581">
        <v>18</v>
      </c>
      <c r="EI18" s="582"/>
      <c r="EJ18" s="582"/>
      <c r="EK18" s="582"/>
      <c r="EL18" s="582"/>
      <c r="EM18" s="582"/>
      <c r="EN18" s="583"/>
      <c r="EO18" s="581">
        <v>19</v>
      </c>
      <c r="EP18" s="582"/>
      <c r="EQ18" s="582"/>
      <c r="ER18" s="582"/>
      <c r="ES18" s="582"/>
      <c r="ET18" s="582"/>
      <c r="EU18" s="583"/>
      <c r="EV18" s="584">
        <v>20</v>
      </c>
      <c r="EW18" s="585"/>
      <c r="EX18" s="585"/>
      <c r="EY18" s="585"/>
      <c r="EZ18" s="585"/>
      <c r="FA18" s="585"/>
      <c r="FB18" s="585"/>
      <c r="FC18" s="586"/>
      <c r="FD18" s="584">
        <v>21</v>
      </c>
      <c r="FE18" s="585"/>
      <c r="FF18" s="585"/>
      <c r="FG18" s="585"/>
      <c r="FH18" s="585"/>
      <c r="FI18" s="585"/>
      <c r="FJ18" s="585"/>
      <c r="FK18" s="586"/>
    </row>
    <row r="19" spans="1:169" s="3" customFormat="1" ht="50.25" customHeight="1">
      <c r="A19" s="571" t="s">
        <v>431</v>
      </c>
      <c r="B19" s="572"/>
      <c r="C19" s="572"/>
      <c r="D19" s="572"/>
      <c r="E19" s="572"/>
      <c r="F19" s="572"/>
      <c r="G19" s="572"/>
      <c r="H19" s="572"/>
      <c r="I19" s="572"/>
      <c r="J19" s="572"/>
      <c r="K19" s="572"/>
      <c r="L19" s="572"/>
      <c r="M19" s="572"/>
      <c r="N19" s="572"/>
      <c r="O19" s="573"/>
      <c r="P19" s="553"/>
      <c r="Q19" s="554"/>
      <c r="R19" s="554"/>
      <c r="S19" s="554"/>
      <c r="T19" s="554"/>
      <c r="U19" s="554"/>
      <c r="V19" s="554"/>
      <c r="W19" s="555"/>
      <c r="X19" s="553"/>
      <c r="Y19" s="554"/>
      <c r="Z19" s="554"/>
      <c r="AA19" s="554"/>
      <c r="AB19" s="554"/>
      <c r="AC19" s="554"/>
      <c r="AD19" s="554"/>
      <c r="AE19" s="555"/>
      <c r="AF19" s="553"/>
      <c r="AG19" s="554"/>
      <c r="AH19" s="554"/>
      <c r="AI19" s="554"/>
      <c r="AJ19" s="554"/>
      <c r="AK19" s="554"/>
      <c r="AL19" s="554"/>
      <c r="AM19" s="555"/>
      <c r="AN19" s="553"/>
      <c r="AO19" s="554"/>
      <c r="AP19" s="554"/>
      <c r="AQ19" s="554"/>
      <c r="AR19" s="554"/>
      <c r="AS19" s="554"/>
      <c r="AT19" s="554"/>
      <c r="AU19" s="555"/>
      <c r="AV19" s="553"/>
      <c r="AW19" s="554"/>
      <c r="AX19" s="554"/>
      <c r="AY19" s="554"/>
      <c r="AZ19" s="554"/>
      <c r="BA19" s="554"/>
      <c r="BB19" s="554"/>
      <c r="BC19" s="555"/>
      <c r="BD19" s="553"/>
      <c r="BE19" s="554"/>
      <c r="BF19" s="554"/>
      <c r="BG19" s="554"/>
      <c r="BH19" s="554"/>
      <c r="BI19" s="554"/>
      <c r="BJ19" s="554"/>
      <c r="BK19" s="555"/>
      <c r="BL19" s="553"/>
      <c r="BM19" s="554"/>
      <c r="BN19" s="554"/>
      <c r="BO19" s="554"/>
      <c r="BP19" s="554"/>
      <c r="BQ19" s="554"/>
      <c r="BR19" s="555"/>
      <c r="BS19" s="553"/>
      <c r="BT19" s="554"/>
      <c r="BU19" s="554"/>
      <c r="BV19" s="554"/>
      <c r="BW19" s="554"/>
      <c r="BX19" s="554"/>
      <c r="BY19" s="555"/>
      <c r="BZ19" s="553"/>
      <c r="CA19" s="554"/>
      <c r="CB19" s="554"/>
      <c r="CC19" s="554"/>
      <c r="CD19" s="554"/>
      <c r="CE19" s="554"/>
      <c r="CF19" s="555"/>
      <c r="CG19" s="553"/>
      <c r="CH19" s="554"/>
      <c r="CI19" s="554"/>
      <c r="CJ19" s="554"/>
      <c r="CK19" s="554"/>
      <c r="CL19" s="554"/>
      <c r="CM19" s="555"/>
      <c r="CN19" s="553"/>
      <c r="CO19" s="554"/>
      <c r="CP19" s="554"/>
      <c r="CQ19" s="554"/>
      <c r="CR19" s="554"/>
      <c r="CS19" s="554"/>
      <c r="CT19" s="554"/>
      <c r="CU19" s="555"/>
      <c r="CV19" s="553"/>
      <c r="CW19" s="554"/>
      <c r="CX19" s="554"/>
      <c r="CY19" s="554"/>
      <c r="CZ19" s="554"/>
      <c r="DA19" s="554"/>
      <c r="DB19" s="554"/>
      <c r="DC19" s="555"/>
      <c r="DD19" s="553"/>
      <c r="DE19" s="554"/>
      <c r="DF19" s="554"/>
      <c r="DG19" s="554"/>
      <c r="DH19" s="554"/>
      <c r="DI19" s="554"/>
      <c r="DJ19" s="554"/>
      <c r="DK19" s="555"/>
      <c r="DL19" s="553"/>
      <c r="DM19" s="554"/>
      <c r="DN19" s="554"/>
      <c r="DO19" s="554"/>
      <c r="DP19" s="554"/>
      <c r="DQ19" s="554"/>
      <c r="DR19" s="554"/>
      <c r="DS19" s="555"/>
      <c r="DT19" s="553"/>
      <c r="DU19" s="554"/>
      <c r="DV19" s="554"/>
      <c r="DW19" s="554"/>
      <c r="DX19" s="554"/>
      <c r="DY19" s="554"/>
      <c r="DZ19" s="555"/>
      <c r="EA19" s="553"/>
      <c r="EB19" s="554"/>
      <c r="EC19" s="554"/>
      <c r="ED19" s="554"/>
      <c r="EE19" s="554"/>
      <c r="EF19" s="554"/>
      <c r="EG19" s="555"/>
      <c r="EH19" s="553"/>
      <c r="EI19" s="554"/>
      <c r="EJ19" s="554"/>
      <c r="EK19" s="554"/>
      <c r="EL19" s="554"/>
      <c r="EM19" s="554"/>
      <c r="EN19" s="555"/>
      <c r="EO19" s="553"/>
      <c r="EP19" s="554"/>
      <c r="EQ19" s="554"/>
      <c r="ER19" s="554"/>
      <c r="ES19" s="554"/>
      <c r="ET19" s="554"/>
      <c r="EU19" s="555"/>
      <c r="EV19" s="550"/>
      <c r="EW19" s="551"/>
      <c r="EX19" s="551"/>
      <c r="EY19" s="551"/>
      <c r="EZ19" s="551"/>
      <c r="FA19" s="551"/>
      <c r="FB19" s="551"/>
      <c r="FC19" s="552"/>
      <c r="FD19" s="550"/>
      <c r="FE19" s="551"/>
      <c r="FF19" s="551"/>
      <c r="FG19" s="551"/>
      <c r="FH19" s="551"/>
      <c r="FI19" s="551"/>
      <c r="FJ19" s="551"/>
      <c r="FK19" s="552"/>
      <c r="FM19" s="341"/>
    </row>
    <row r="20" spans="1:169" s="3" customFormat="1" ht="43.5" customHeight="1">
      <c r="A20" s="571" t="s">
        <v>47</v>
      </c>
      <c r="B20" s="572"/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53"/>
      <c r="Q20" s="554"/>
      <c r="R20" s="554"/>
      <c r="S20" s="554"/>
      <c r="T20" s="554"/>
      <c r="U20" s="554"/>
      <c r="V20" s="554"/>
      <c r="W20" s="555"/>
      <c r="X20" s="553"/>
      <c r="Y20" s="554"/>
      <c r="Z20" s="554"/>
      <c r="AA20" s="554"/>
      <c r="AB20" s="554"/>
      <c r="AC20" s="554"/>
      <c r="AD20" s="554"/>
      <c r="AE20" s="555"/>
      <c r="AF20" s="553"/>
      <c r="AG20" s="554"/>
      <c r="AH20" s="554"/>
      <c r="AI20" s="554"/>
      <c r="AJ20" s="554"/>
      <c r="AK20" s="554"/>
      <c r="AL20" s="554"/>
      <c r="AM20" s="555"/>
      <c r="AN20" s="553"/>
      <c r="AO20" s="554"/>
      <c r="AP20" s="554"/>
      <c r="AQ20" s="554"/>
      <c r="AR20" s="554"/>
      <c r="AS20" s="554"/>
      <c r="AT20" s="554"/>
      <c r="AU20" s="555"/>
      <c r="AV20" s="553"/>
      <c r="AW20" s="554"/>
      <c r="AX20" s="554"/>
      <c r="AY20" s="554"/>
      <c r="AZ20" s="554"/>
      <c r="BA20" s="554"/>
      <c r="BB20" s="554"/>
      <c r="BC20" s="555"/>
      <c r="BD20" s="553"/>
      <c r="BE20" s="554"/>
      <c r="BF20" s="554"/>
      <c r="BG20" s="554"/>
      <c r="BH20" s="554"/>
      <c r="BI20" s="554"/>
      <c r="BJ20" s="554"/>
      <c r="BK20" s="555"/>
      <c r="BL20" s="553"/>
      <c r="BM20" s="554"/>
      <c r="BN20" s="554"/>
      <c r="BO20" s="554"/>
      <c r="BP20" s="554"/>
      <c r="BQ20" s="554"/>
      <c r="BR20" s="555"/>
      <c r="BS20" s="553"/>
      <c r="BT20" s="554"/>
      <c r="BU20" s="554"/>
      <c r="BV20" s="554"/>
      <c r="BW20" s="554"/>
      <c r="BX20" s="554"/>
      <c r="BY20" s="555"/>
      <c r="BZ20" s="553"/>
      <c r="CA20" s="554"/>
      <c r="CB20" s="554"/>
      <c r="CC20" s="554"/>
      <c r="CD20" s="554"/>
      <c r="CE20" s="554"/>
      <c r="CF20" s="555"/>
      <c r="CG20" s="553"/>
      <c r="CH20" s="554"/>
      <c r="CI20" s="554"/>
      <c r="CJ20" s="554"/>
      <c r="CK20" s="554"/>
      <c r="CL20" s="554"/>
      <c r="CM20" s="555"/>
      <c r="CN20" s="553"/>
      <c r="CO20" s="554"/>
      <c r="CP20" s="554"/>
      <c r="CQ20" s="554"/>
      <c r="CR20" s="554"/>
      <c r="CS20" s="554"/>
      <c r="CT20" s="554"/>
      <c r="CU20" s="555"/>
      <c r="CV20" s="553"/>
      <c r="CW20" s="554"/>
      <c r="CX20" s="554"/>
      <c r="CY20" s="554"/>
      <c r="CZ20" s="554"/>
      <c r="DA20" s="554"/>
      <c r="DB20" s="554"/>
      <c r="DC20" s="555"/>
      <c r="DD20" s="553"/>
      <c r="DE20" s="554"/>
      <c r="DF20" s="554"/>
      <c r="DG20" s="554"/>
      <c r="DH20" s="554"/>
      <c r="DI20" s="554"/>
      <c r="DJ20" s="554"/>
      <c r="DK20" s="555"/>
      <c r="DL20" s="553"/>
      <c r="DM20" s="554"/>
      <c r="DN20" s="554"/>
      <c r="DO20" s="554"/>
      <c r="DP20" s="554"/>
      <c r="DQ20" s="554"/>
      <c r="DR20" s="554"/>
      <c r="DS20" s="555"/>
      <c r="DT20" s="553"/>
      <c r="DU20" s="554"/>
      <c r="DV20" s="554"/>
      <c r="DW20" s="554"/>
      <c r="DX20" s="554"/>
      <c r="DY20" s="554"/>
      <c r="DZ20" s="555"/>
      <c r="EA20" s="553"/>
      <c r="EB20" s="554"/>
      <c r="EC20" s="554"/>
      <c r="ED20" s="554"/>
      <c r="EE20" s="554"/>
      <c r="EF20" s="554"/>
      <c r="EG20" s="555"/>
      <c r="EH20" s="553"/>
      <c r="EI20" s="554"/>
      <c r="EJ20" s="554"/>
      <c r="EK20" s="554"/>
      <c r="EL20" s="554"/>
      <c r="EM20" s="554"/>
      <c r="EN20" s="555"/>
      <c r="EO20" s="553"/>
      <c r="EP20" s="554"/>
      <c r="EQ20" s="554"/>
      <c r="ER20" s="554"/>
      <c r="ES20" s="554"/>
      <c r="ET20" s="554"/>
      <c r="EU20" s="555"/>
      <c r="EV20" s="550"/>
      <c r="EW20" s="551"/>
      <c r="EX20" s="551"/>
      <c r="EY20" s="551"/>
      <c r="EZ20" s="551"/>
      <c r="FA20" s="551"/>
      <c r="FB20" s="551"/>
      <c r="FC20" s="552"/>
      <c r="FD20" s="550"/>
      <c r="FE20" s="551"/>
      <c r="FF20" s="551"/>
      <c r="FG20" s="551"/>
      <c r="FH20" s="551"/>
      <c r="FI20" s="551"/>
      <c r="FJ20" s="551"/>
      <c r="FK20" s="552"/>
      <c r="FM20" s="323"/>
    </row>
    <row r="21" spans="1:169" s="98" customFormat="1" ht="42" customHeight="1">
      <c r="A21" s="565" t="s">
        <v>432</v>
      </c>
      <c r="B21" s="566"/>
      <c r="C21" s="566"/>
      <c r="D21" s="566"/>
      <c r="E21" s="566"/>
      <c r="F21" s="566"/>
      <c r="G21" s="566"/>
      <c r="H21" s="566"/>
      <c r="I21" s="566"/>
      <c r="J21" s="566"/>
      <c r="K21" s="566"/>
      <c r="L21" s="566"/>
      <c r="M21" s="566"/>
      <c r="N21" s="566"/>
      <c r="O21" s="567"/>
      <c r="P21" s="577">
        <f>'о составе и количестве граждан'!J13</f>
        <v>433</v>
      </c>
      <c r="Q21" s="551"/>
      <c r="R21" s="551"/>
      <c r="S21" s="551"/>
      <c r="T21" s="551"/>
      <c r="U21" s="551"/>
      <c r="V21" s="551"/>
      <c r="W21" s="552"/>
      <c r="X21" s="557">
        <f>AN21+BD21+CG21</f>
        <v>1</v>
      </c>
      <c r="Y21" s="551"/>
      <c r="Z21" s="551"/>
      <c r="AA21" s="551"/>
      <c r="AB21" s="551"/>
      <c r="AC21" s="551"/>
      <c r="AD21" s="551"/>
      <c r="AE21" s="552"/>
      <c r="AF21" s="574">
        <v>426</v>
      </c>
      <c r="AG21" s="575"/>
      <c r="AH21" s="575"/>
      <c r="AI21" s="575"/>
      <c r="AJ21" s="575"/>
      <c r="AK21" s="575"/>
      <c r="AL21" s="575"/>
      <c r="AM21" s="576"/>
      <c r="AN21" s="557">
        <f>AF21/P21</f>
        <v>0.9838337182448037</v>
      </c>
      <c r="AO21" s="558"/>
      <c r="AP21" s="558"/>
      <c r="AQ21" s="558"/>
      <c r="AR21" s="558"/>
      <c r="AS21" s="558"/>
      <c r="AT21" s="558"/>
      <c r="AU21" s="559"/>
      <c r="AV21" s="574">
        <v>2</v>
      </c>
      <c r="AW21" s="575"/>
      <c r="AX21" s="575"/>
      <c r="AY21" s="575"/>
      <c r="AZ21" s="575"/>
      <c r="BA21" s="575"/>
      <c r="BB21" s="575"/>
      <c r="BC21" s="576"/>
      <c r="BD21" s="557">
        <f>AV21/P21</f>
        <v>0.004618937644341801</v>
      </c>
      <c r="BE21" s="558"/>
      <c r="BF21" s="558"/>
      <c r="BG21" s="558"/>
      <c r="BH21" s="558"/>
      <c r="BI21" s="558"/>
      <c r="BJ21" s="558"/>
      <c r="BK21" s="559"/>
      <c r="BL21" s="574">
        <v>0</v>
      </c>
      <c r="BM21" s="575"/>
      <c r="BN21" s="575"/>
      <c r="BO21" s="575"/>
      <c r="BP21" s="575"/>
      <c r="BQ21" s="575"/>
      <c r="BR21" s="576"/>
      <c r="BS21" s="557"/>
      <c r="BT21" s="558"/>
      <c r="BU21" s="558"/>
      <c r="BV21" s="558"/>
      <c r="BW21" s="558"/>
      <c r="BX21" s="558"/>
      <c r="BY21" s="559"/>
      <c r="BZ21" s="574">
        <v>5</v>
      </c>
      <c r="CA21" s="575"/>
      <c r="CB21" s="575"/>
      <c r="CC21" s="575"/>
      <c r="CD21" s="575"/>
      <c r="CE21" s="575"/>
      <c r="CF21" s="576"/>
      <c r="CG21" s="557">
        <f>BZ21/P21</f>
        <v>0.011547344110854504</v>
      </c>
      <c r="CH21" s="558"/>
      <c r="CI21" s="558"/>
      <c r="CJ21" s="558"/>
      <c r="CK21" s="558"/>
      <c r="CL21" s="558"/>
      <c r="CM21" s="559"/>
      <c r="CN21" s="574"/>
      <c r="CO21" s="575"/>
      <c r="CP21" s="575"/>
      <c r="CQ21" s="575"/>
      <c r="CR21" s="575"/>
      <c r="CS21" s="575"/>
      <c r="CT21" s="575"/>
      <c r="CU21" s="576"/>
      <c r="CV21" s="557"/>
      <c r="CW21" s="558"/>
      <c r="CX21" s="558"/>
      <c r="CY21" s="558"/>
      <c r="CZ21" s="558"/>
      <c r="DA21" s="558"/>
      <c r="DB21" s="558"/>
      <c r="DC21" s="559"/>
      <c r="DD21" s="574"/>
      <c r="DE21" s="575"/>
      <c r="DF21" s="575"/>
      <c r="DG21" s="575"/>
      <c r="DH21" s="575"/>
      <c r="DI21" s="575"/>
      <c r="DJ21" s="575"/>
      <c r="DK21" s="576"/>
      <c r="DL21" s="557"/>
      <c r="DM21" s="558"/>
      <c r="DN21" s="558"/>
      <c r="DO21" s="558"/>
      <c r="DP21" s="558"/>
      <c r="DQ21" s="558"/>
      <c r="DR21" s="558"/>
      <c r="DS21" s="559"/>
      <c r="DT21" s="574"/>
      <c r="DU21" s="575"/>
      <c r="DV21" s="575"/>
      <c r="DW21" s="575"/>
      <c r="DX21" s="575"/>
      <c r="DY21" s="575"/>
      <c r="DZ21" s="576"/>
      <c r="EA21" s="557"/>
      <c r="EB21" s="558"/>
      <c r="EC21" s="558"/>
      <c r="ED21" s="558"/>
      <c r="EE21" s="558"/>
      <c r="EF21" s="558"/>
      <c r="EG21" s="559"/>
      <c r="EH21" s="574"/>
      <c r="EI21" s="575"/>
      <c r="EJ21" s="575"/>
      <c r="EK21" s="575"/>
      <c r="EL21" s="575"/>
      <c r="EM21" s="575"/>
      <c r="EN21" s="576"/>
      <c r="EO21" s="557"/>
      <c r="EP21" s="558"/>
      <c r="EQ21" s="558"/>
      <c r="ER21" s="558"/>
      <c r="ES21" s="558"/>
      <c r="ET21" s="558"/>
      <c r="EU21" s="559"/>
      <c r="EV21" s="577">
        <f>AF21+AV21+BL21+BZ21+CN21+DD21+DT21</f>
        <v>433</v>
      </c>
      <c r="EW21" s="551"/>
      <c r="EX21" s="551"/>
      <c r="EY21" s="551"/>
      <c r="EZ21" s="551"/>
      <c r="FA21" s="551"/>
      <c r="FB21" s="551"/>
      <c r="FC21" s="552"/>
      <c r="FD21" s="557">
        <f>EV21/P21</f>
        <v>1</v>
      </c>
      <c r="FE21" s="558"/>
      <c r="FF21" s="558"/>
      <c r="FG21" s="558"/>
      <c r="FH21" s="558"/>
      <c r="FI21" s="558"/>
      <c r="FJ21" s="558"/>
      <c r="FK21" s="559"/>
      <c r="FM21" s="323"/>
    </row>
    <row r="22" spans="1:169" s="98" customFormat="1" ht="36" customHeight="1">
      <c r="A22" s="565" t="s">
        <v>433</v>
      </c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566"/>
      <c r="N22" s="566"/>
      <c r="O22" s="567"/>
      <c r="P22" s="568"/>
      <c r="Q22" s="569"/>
      <c r="R22" s="569"/>
      <c r="S22" s="569"/>
      <c r="T22" s="569"/>
      <c r="U22" s="569"/>
      <c r="V22" s="569"/>
      <c r="W22" s="570"/>
      <c r="X22" s="568"/>
      <c r="Y22" s="569"/>
      <c r="Z22" s="569"/>
      <c r="AA22" s="569"/>
      <c r="AB22" s="569"/>
      <c r="AC22" s="569"/>
      <c r="AD22" s="569"/>
      <c r="AE22" s="570"/>
      <c r="AF22" s="568"/>
      <c r="AG22" s="569"/>
      <c r="AH22" s="569"/>
      <c r="AI22" s="569"/>
      <c r="AJ22" s="569"/>
      <c r="AK22" s="569"/>
      <c r="AL22" s="569"/>
      <c r="AM22" s="570"/>
      <c r="AN22" s="568"/>
      <c r="AO22" s="569"/>
      <c r="AP22" s="569"/>
      <c r="AQ22" s="569"/>
      <c r="AR22" s="569"/>
      <c r="AS22" s="569"/>
      <c r="AT22" s="569"/>
      <c r="AU22" s="570"/>
      <c r="AV22" s="568"/>
      <c r="AW22" s="569"/>
      <c r="AX22" s="569"/>
      <c r="AY22" s="569"/>
      <c r="AZ22" s="569"/>
      <c r="BA22" s="569"/>
      <c r="BB22" s="569"/>
      <c r="BC22" s="570"/>
      <c r="BD22" s="568"/>
      <c r="BE22" s="569"/>
      <c r="BF22" s="569"/>
      <c r="BG22" s="569"/>
      <c r="BH22" s="569"/>
      <c r="BI22" s="569"/>
      <c r="BJ22" s="569"/>
      <c r="BK22" s="570"/>
      <c r="BL22" s="568"/>
      <c r="BM22" s="569"/>
      <c r="BN22" s="569"/>
      <c r="BO22" s="569"/>
      <c r="BP22" s="569"/>
      <c r="BQ22" s="569"/>
      <c r="BR22" s="570"/>
      <c r="BS22" s="568"/>
      <c r="BT22" s="569"/>
      <c r="BU22" s="569"/>
      <c r="BV22" s="569"/>
      <c r="BW22" s="569"/>
      <c r="BX22" s="569"/>
      <c r="BY22" s="570"/>
      <c r="BZ22" s="568"/>
      <c r="CA22" s="569"/>
      <c r="CB22" s="569"/>
      <c r="CC22" s="569"/>
      <c r="CD22" s="569"/>
      <c r="CE22" s="569"/>
      <c r="CF22" s="570"/>
      <c r="CG22" s="568"/>
      <c r="CH22" s="569"/>
      <c r="CI22" s="569"/>
      <c r="CJ22" s="569"/>
      <c r="CK22" s="569"/>
      <c r="CL22" s="569"/>
      <c r="CM22" s="570"/>
      <c r="CN22" s="568"/>
      <c r="CO22" s="569"/>
      <c r="CP22" s="569"/>
      <c r="CQ22" s="569"/>
      <c r="CR22" s="569"/>
      <c r="CS22" s="569"/>
      <c r="CT22" s="569"/>
      <c r="CU22" s="570"/>
      <c r="CV22" s="568"/>
      <c r="CW22" s="569"/>
      <c r="CX22" s="569"/>
      <c r="CY22" s="569"/>
      <c r="CZ22" s="569"/>
      <c r="DA22" s="569"/>
      <c r="DB22" s="569"/>
      <c r="DC22" s="570"/>
      <c r="DD22" s="568"/>
      <c r="DE22" s="569"/>
      <c r="DF22" s="569"/>
      <c r="DG22" s="569"/>
      <c r="DH22" s="569"/>
      <c r="DI22" s="569"/>
      <c r="DJ22" s="569"/>
      <c r="DK22" s="570"/>
      <c r="DL22" s="568"/>
      <c r="DM22" s="569"/>
      <c r="DN22" s="569"/>
      <c r="DO22" s="569"/>
      <c r="DP22" s="569"/>
      <c r="DQ22" s="569"/>
      <c r="DR22" s="569"/>
      <c r="DS22" s="570"/>
      <c r="DT22" s="568"/>
      <c r="DU22" s="569"/>
      <c r="DV22" s="569"/>
      <c r="DW22" s="569"/>
      <c r="DX22" s="569"/>
      <c r="DY22" s="569"/>
      <c r="DZ22" s="570"/>
      <c r="EA22" s="568"/>
      <c r="EB22" s="569"/>
      <c r="EC22" s="569"/>
      <c r="ED22" s="569"/>
      <c r="EE22" s="569"/>
      <c r="EF22" s="569"/>
      <c r="EG22" s="570"/>
      <c r="EH22" s="568"/>
      <c r="EI22" s="569"/>
      <c r="EJ22" s="569"/>
      <c r="EK22" s="569"/>
      <c r="EL22" s="569"/>
      <c r="EM22" s="569"/>
      <c r="EN22" s="570"/>
      <c r="EO22" s="568"/>
      <c r="EP22" s="569"/>
      <c r="EQ22" s="569"/>
      <c r="ER22" s="569"/>
      <c r="ES22" s="569"/>
      <c r="ET22" s="569"/>
      <c r="EU22" s="570"/>
      <c r="EV22" s="577"/>
      <c r="EW22" s="551"/>
      <c r="EX22" s="551"/>
      <c r="EY22" s="551"/>
      <c r="EZ22" s="551"/>
      <c r="FA22" s="551"/>
      <c r="FB22" s="551"/>
      <c r="FC22" s="552"/>
      <c r="FD22" s="550"/>
      <c r="FE22" s="551"/>
      <c r="FF22" s="551"/>
      <c r="FG22" s="551"/>
      <c r="FH22" s="551"/>
      <c r="FI22" s="551"/>
      <c r="FJ22" s="551"/>
      <c r="FK22" s="552"/>
      <c r="FM22" s="323"/>
    </row>
    <row r="23" spans="1:169" s="3" customFormat="1" ht="24.75" customHeight="1">
      <c r="A23" s="571" t="s">
        <v>434</v>
      </c>
      <c r="B23" s="572"/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3"/>
      <c r="P23" s="553"/>
      <c r="Q23" s="554"/>
      <c r="R23" s="554"/>
      <c r="S23" s="554"/>
      <c r="T23" s="554"/>
      <c r="U23" s="554"/>
      <c r="V23" s="554"/>
      <c r="W23" s="555"/>
      <c r="X23" s="553"/>
      <c r="Y23" s="554"/>
      <c r="Z23" s="554"/>
      <c r="AA23" s="554"/>
      <c r="AB23" s="554"/>
      <c r="AC23" s="554"/>
      <c r="AD23" s="554"/>
      <c r="AE23" s="555"/>
      <c r="AF23" s="553"/>
      <c r="AG23" s="554"/>
      <c r="AH23" s="554"/>
      <c r="AI23" s="554"/>
      <c r="AJ23" s="554"/>
      <c r="AK23" s="554"/>
      <c r="AL23" s="554"/>
      <c r="AM23" s="555"/>
      <c r="AN23" s="553"/>
      <c r="AO23" s="554"/>
      <c r="AP23" s="554"/>
      <c r="AQ23" s="554"/>
      <c r="AR23" s="554"/>
      <c r="AS23" s="554"/>
      <c r="AT23" s="554"/>
      <c r="AU23" s="555"/>
      <c r="AV23" s="553"/>
      <c r="AW23" s="554"/>
      <c r="AX23" s="554"/>
      <c r="AY23" s="554"/>
      <c r="AZ23" s="554"/>
      <c r="BA23" s="554"/>
      <c r="BB23" s="554"/>
      <c r="BC23" s="555"/>
      <c r="BD23" s="553"/>
      <c r="BE23" s="554"/>
      <c r="BF23" s="554"/>
      <c r="BG23" s="554"/>
      <c r="BH23" s="554"/>
      <c r="BI23" s="554"/>
      <c r="BJ23" s="554"/>
      <c r="BK23" s="555"/>
      <c r="BL23" s="553"/>
      <c r="BM23" s="554"/>
      <c r="BN23" s="554"/>
      <c r="BO23" s="554"/>
      <c r="BP23" s="554"/>
      <c r="BQ23" s="554"/>
      <c r="BR23" s="555"/>
      <c r="BS23" s="553"/>
      <c r="BT23" s="554"/>
      <c r="BU23" s="554"/>
      <c r="BV23" s="554"/>
      <c r="BW23" s="554"/>
      <c r="BX23" s="554"/>
      <c r="BY23" s="555"/>
      <c r="BZ23" s="553"/>
      <c r="CA23" s="554"/>
      <c r="CB23" s="554"/>
      <c r="CC23" s="554"/>
      <c r="CD23" s="554"/>
      <c r="CE23" s="554"/>
      <c r="CF23" s="555"/>
      <c r="CG23" s="553"/>
      <c r="CH23" s="554"/>
      <c r="CI23" s="554"/>
      <c r="CJ23" s="554"/>
      <c r="CK23" s="554"/>
      <c r="CL23" s="554"/>
      <c r="CM23" s="555"/>
      <c r="CN23" s="553"/>
      <c r="CO23" s="554"/>
      <c r="CP23" s="554"/>
      <c r="CQ23" s="554"/>
      <c r="CR23" s="554"/>
      <c r="CS23" s="554"/>
      <c r="CT23" s="554"/>
      <c r="CU23" s="555"/>
      <c r="CV23" s="553"/>
      <c r="CW23" s="554"/>
      <c r="CX23" s="554"/>
      <c r="CY23" s="554"/>
      <c r="CZ23" s="554"/>
      <c r="DA23" s="554"/>
      <c r="DB23" s="554"/>
      <c r="DC23" s="555"/>
      <c r="DD23" s="553"/>
      <c r="DE23" s="554"/>
      <c r="DF23" s="554"/>
      <c r="DG23" s="554"/>
      <c r="DH23" s="554"/>
      <c r="DI23" s="554"/>
      <c r="DJ23" s="554"/>
      <c r="DK23" s="555"/>
      <c r="DL23" s="553"/>
      <c r="DM23" s="554"/>
      <c r="DN23" s="554"/>
      <c r="DO23" s="554"/>
      <c r="DP23" s="554"/>
      <c r="DQ23" s="554"/>
      <c r="DR23" s="554"/>
      <c r="DS23" s="555"/>
      <c r="DT23" s="553"/>
      <c r="DU23" s="554"/>
      <c r="DV23" s="554"/>
      <c r="DW23" s="554"/>
      <c r="DX23" s="554"/>
      <c r="DY23" s="554"/>
      <c r="DZ23" s="555"/>
      <c r="EA23" s="553"/>
      <c r="EB23" s="554"/>
      <c r="EC23" s="554"/>
      <c r="ED23" s="554"/>
      <c r="EE23" s="554"/>
      <c r="EF23" s="554"/>
      <c r="EG23" s="555"/>
      <c r="EH23" s="553"/>
      <c r="EI23" s="554"/>
      <c r="EJ23" s="554"/>
      <c r="EK23" s="554"/>
      <c r="EL23" s="554"/>
      <c r="EM23" s="554"/>
      <c r="EN23" s="555"/>
      <c r="EO23" s="553"/>
      <c r="EP23" s="554"/>
      <c r="EQ23" s="554"/>
      <c r="ER23" s="554"/>
      <c r="ES23" s="554"/>
      <c r="ET23" s="554"/>
      <c r="EU23" s="555"/>
      <c r="EV23" s="550"/>
      <c r="EW23" s="551"/>
      <c r="EX23" s="551"/>
      <c r="EY23" s="551"/>
      <c r="EZ23" s="551"/>
      <c r="FA23" s="551"/>
      <c r="FB23" s="551"/>
      <c r="FC23" s="552"/>
      <c r="FD23" s="550"/>
      <c r="FE23" s="551"/>
      <c r="FF23" s="551"/>
      <c r="FG23" s="551"/>
      <c r="FH23" s="551"/>
      <c r="FI23" s="551"/>
      <c r="FJ23" s="551"/>
      <c r="FK23" s="552"/>
      <c r="FM23" s="322"/>
    </row>
    <row r="24" spans="1:169" s="99" customFormat="1" ht="14.25" customHeight="1">
      <c r="A24" s="560" t="s">
        <v>99</v>
      </c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2"/>
      <c r="P24" s="550">
        <f>SUM(P19:W21,P23)</f>
        <v>433</v>
      </c>
      <c r="Q24" s="551"/>
      <c r="R24" s="551"/>
      <c r="S24" s="551"/>
      <c r="T24" s="551"/>
      <c r="U24" s="551"/>
      <c r="V24" s="551"/>
      <c r="W24" s="552"/>
      <c r="X24" s="557">
        <f>SUM(X19:AE21,X23)</f>
        <v>1</v>
      </c>
      <c r="Y24" s="558"/>
      <c r="Z24" s="558"/>
      <c r="AA24" s="558"/>
      <c r="AB24" s="558"/>
      <c r="AC24" s="558"/>
      <c r="AD24" s="558"/>
      <c r="AE24" s="559"/>
      <c r="AF24" s="550">
        <f>SUM(AF19:AM21,AF23)</f>
        <v>426</v>
      </c>
      <c r="AG24" s="551"/>
      <c r="AH24" s="551"/>
      <c r="AI24" s="551"/>
      <c r="AJ24" s="551"/>
      <c r="AK24" s="551"/>
      <c r="AL24" s="551"/>
      <c r="AM24" s="552"/>
      <c r="AN24" s="557">
        <f>SUM(AN19:AU21,AN23)</f>
        <v>0.9838337182448037</v>
      </c>
      <c r="AO24" s="558"/>
      <c r="AP24" s="558"/>
      <c r="AQ24" s="558"/>
      <c r="AR24" s="558"/>
      <c r="AS24" s="558"/>
      <c r="AT24" s="558"/>
      <c r="AU24" s="559"/>
      <c r="AV24" s="550">
        <f>SUM(AV19:BC21,AV23)</f>
        <v>2</v>
      </c>
      <c r="AW24" s="551"/>
      <c r="AX24" s="551"/>
      <c r="AY24" s="551"/>
      <c r="AZ24" s="551"/>
      <c r="BA24" s="551"/>
      <c r="BB24" s="551"/>
      <c r="BC24" s="552"/>
      <c r="BD24" s="557">
        <f>SUM(BD19:BK21,BD23)</f>
        <v>0.004618937644341801</v>
      </c>
      <c r="BE24" s="558"/>
      <c r="BF24" s="558"/>
      <c r="BG24" s="558"/>
      <c r="BH24" s="558"/>
      <c r="BI24" s="558"/>
      <c r="BJ24" s="558"/>
      <c r="BK24" s="559"/>
      <c r="BL24" s="550">
        <f>SUM(BL19:BR21,BL23)</f>
        <v>0</v>
      </c>
      <c r="BM24" s="551"/>
      <c r="BN24" s="551"/>
      <c r="BO24" s="551"/>
      <c r="BP24" s="551"/>
      <c r="BQ24" s="551"/>
      <c r="BR24" s="552"/>
      <c r="BS24" s="550">
        <f>SUM(BS19:BY21,BS23)</f>
        <v>0</v>
      </c>
      <c r="BT24" s="551"/>
      <c r="BU24" s="551"/>
      <c r="BV24" s="551"/>
      <c r="BW24" s="551"/>
      <c r="BX24" s="551"/>
      <c r="BY24" s="552"/>
      <c r="BZ24" s="550">
        <f>SUM(BZ19:CF21,BZ23)</f>
        <v>5</v>
      </c>
      <c r="CA24" s="551"/>
      <c r="CB24" s="551"/>
      <c r="CC24" s="551"/>
      <c r="CD24" s="551"/>
      <c r="CE24" s="551"/>
      <c r="CF24" s="552"/>
      <c r="CG24" s="557">
        <f>SUM(CG19:CM21,CG23)</f>
        <v>0.011547344110854504</v>
      </c>
      <c r="CH24" s="558"/>
      <c r="CI24" s="558"/>
      <c r="CJ24" s="558"/>
      <c r="CK24" s="558"/>
      <c r="CL24" s="558"/>
      <c r="CM24" s="559"/>
      <c r="CN24" s="550">
        <f>SUM(CN19:CU21,CN23)</f>
        <v>0</v>
      </c>
      <c r="CO24" s="551"/>
      <c r="CP24" s="551"/>
      <c r="CQ24" s="551"/>
      <c r="CR24" s="551"/>
      <c r="CS24" s="551"/>
      <c r="CT24" s="551"/>
      <c r="CU24" s="552"/>
      <c r="CV24" s="550">
        <f>SUM(CV19:DC21,CV23)</f>
        <v>0</v>
      </c>
      <c r="CW24" s="551"/>
      <c r="CX24" s="551"/>
      <c r="CY24" s="551"/>
      <c r="CZ24" s="551"/>
      <c r="DA24" s="551"/>
      <c r="DB24" s="551"/>
      <c r="DC24" s="552"/>
      <c r="DD24" s="550">
        <f>SUM(DD19:DK21,DD23)</f>
        <v>0</v>
      </c>
      <c r="DE24" s="551"/>
      <c r="DF24" s="551"/>
      <c r="DG24" s="551"/>
      <c r="DH24" s="551"/>
      <c r="DI24" s="551"/>
      <c r="DJ24" s="551"/>
      <c r="DK24" s="552"/>
      <c r="DL24" s="550">
        <f>SUM(DL19:DS21,DL23)</f>
        <v>0</v>
      </c>
      <c r="DM24" s="551"/>
      <c r="DN24" s="551"/>
      <c r="DO24" s="551"/>
      <c r="DP24" s="551"/>
      <c r="DQ24" s="551"/>
      <c r="DR24" s="551"/>
      <c r="DS24" s="552"/>
      <c r="DT24" s="550">
        <f>SUM(DT19:DZ21,DT23)</f>
        <v>0</v>
      </c>
      <c r="DU24" s="551"/>
      <c r="DV24" s="551"/>
      <c r="DW24" s="551"/>
      <c r="DX24" s="551"/>
      <c r="DY24" s="551"/>
      <c r="DZ24" s="552"/>
      <c r="EA24" s="550">
        <f>SUM(EA19:EG21,EA23)</f>
        <v>0</v>
      </c>
      <c r="EB24" s="551"/>
      <c r="EC24" s="551"/>
      <c r="ED24" s="551"/>
      <c r="EE24" s="551"/>
      <c r="EF24" s="551"/>
      <c r="EG24" s="552"/>
      <c r="EH24" s="550">
        <f>SUM(EH19:EN21,EH23)</f>
        <v>0</v>
      </c>
      <c r="EI24" s="551"/>
      <c r="EJ24" s="551"/>
      <c r="EK24" s="551"/>
      <c r="EL24" s="551"/>
      <c r="EM24" s="551"/>
      <c r="EN24" s="552"/>
      <c r="EO24" s="550">
        <f>SUM(EO19:EU21,EO23)</f>
        <v>0</v>
      </c>
      <c r="EP24" s="551"/>
      <c r="EQ24" s="551"/>
      <c r="ER24" s="551"/>
      <c r="ES24" s="551"/>
      <c r="ET24" s="551"/>
      <c r="EU24" s="552"/>
      <c r="EV24" s="550">
        <f>SUM(EV19:FC21,EV23)</f>
        <v>433</v>
      </c>
      <c r="EW24" s="551"/>
      <c r="EX24" s="551"/>
      <c r="EY24" s="551"/>
      <c r="EZ24" s="551"/>
      <c r="FA24" s="551"/>
      <c r="FB24" s="551"/>
      <c r="FC24" s="552"/>
      <c r="FD24" s="557">
        <f>SUM(FD19:FK21,FD23)</f>
        <v>1</v>
      </c>
      <c r="FE24" s="558"/>
      <c r="FF24" s="558"/>
      <c r="FG24" s="558"/>
      <c r="FH24" s="558"/>
      <c r="FI24" s="558"/>
      <c r="FJ24" s="558"/>
      <c r="FK24" s="559"/>
      <c r="FM24" s="322"/>
    </row>
    <row r="25" s="67" customFormat="1" ht="15" customHeight="1">
      <c r="FM25" s="322"/>
    </row>
    <row r="26" s="67" customFormat="1" ht="15" customHeight="1">
      <c r="FM26" s="322"/>
    </row>
    <row r="27" spans="2:169" s="67" customFormat="1" ht="15" customHeight="1">
      <c r="B27" s="67" t="s">
        <v>24</v>
      </c>
      <c r="CT27" s="564"/>
      <c r="CU27" s="564"/>
      <c r="CV27" s="564"/>
      <c r="CW27" s="564"/>
      <c r="CX27" s="564"/>
      <c r="CY27" s="564"/>
      <c r="CZ27" s="564"/>
      <c r="DA27" s="564"/>
      <c r="DB27" s="564"/>
      <c r="DC27" s="564"/>
      <c r="DD27" s="564"/>
      <c r="DE27" s="564"/>
      <c r="DF27" s="564"/>
      <c r="DG27" s="564"/>
      <c r="DH27" s="564"/>
      <c r="DI27" s="564"/>
      <c r="DJ27" s="564"/>
      <c r="DK27" s="564"/>
      <c r="DL27" s="564"/>
      <c r="DM27" s="564"/>
      <c r="DP27" s="295" t="e">
        <f>#REF!</f>
        <v>#REF!</v>
      </c>
      <c r="DQ27" s="296"/>
      <c r="DR27" s="296"/>
      <c r="DS27" s="296"/>
      <c r="DT27" s="296"/>
      <c r="DU27" s="296"/>
      <c r="DV27" s="296"/>
      <c r="DW27" s="296"/>
      <c r="DX27" s="296"/>
      <c r="DY27" s="296"/>
      <c r="DZ27" s="296"/>
      <c r="EA27" s="296"/>
      <c r="EB27" s="296"/>
      <c r="EC27" s="296"/>
      <c r="ED27" s="296"/>
      <c r="EE27" s="296"/>
      <c r="EF27" s="296"/>
      <c r="EG27" s="296"/>
      <c r="EH27" s="296"/>
      <c r="EI27" s="296"/>
      <c r="EJ27" s="296"/>
      <c r="EK27" s="296"/>
      <c r="EL27" s="296"/>
      <c r="EM27" s="296"/>
      <c r="EN27" s="296"/>
      <c r="EO27" s="296"/>
      <c r="EP27" s="296"/>
      <c r="EQ27" s="296"/>
      <c r="ER27" s="296"/>
      <c r="ES27" s="296"/>
      <c r="ET27" s="296"/>
      <c r="EU27" s="296"/>
      <c r="FM27" s="322"/>
    </row>
    <row r="28" spans="98:169" s="3" customFormat="1" ht="12.75" customHeight="1">
      <c r="CT28" s="556" t="s">
        <v>25</v>
      </c>
      <c r="CU28" s="556"/>
      <c r="CV28" s="556"/>
      <c r="CW28" s="556"/>
      <c r="CX28" s="556"/>
      <c r="CY28" s="556"/>
      <c r="CZ28" s="556"/>
      <c r="DA28" s="556"/>
      <c r="DB28" s="556"/>
      <c r="DC28" s="556"/>
      <c r="DD28" s="556"/>
      <c r="DE28" s="556"/>
      <c r="DF28" s="556"/>
      <c r="DG28" s="556"/>
      <c r="DH28" s="556"/>
      <c r="DI28" s="556"/>
      <c r="DJ28" s="556"/>
      <c r="DK28" s="556"/>
      <c r="DL28" s="556"/>
      <c r="DM28" s="556"/>
      <c r="DP28" s="556" t="s">
        <v>7</v>
      </c>
      <c r="DQ28" s="556"/>
      <c r="DR28" s="556"/>
      <c r="DS28" s="556"/>
      <c r="DT28" s="556"/>
      <c r="DU28" s="556"/>
      <c r="DV28" s="556"/>
      <c r="DW28" s="556"/>
      <c r="DX28" s="556"/>
      <c r="DY28" s="556"/>
      <c r="DZ28" s="556"/>
      <c r="EA28" s="556"/>
      <c r="EB28" s="556"/>
      <c r="EC28" s="556"/>
      <c r="ED28" s="556"/>
      <c r="EE28" s="556"/>
      <c r="EF28" s="556"/>
      <c r="EG28" s="556"/>
      <c r="EH28" s="556"/>
      <c r="EI28" s="556"/>
      <c r="EJ28" s="556"/>
      <c r="EK28" s="556"/>
      <c r="EL28" s="556"/>
      <c r="EM28" s="556"/>
      <c r="EN28" s="556"/>
      <c r="EO28" s="556"/>
      <c r="EP28" s="556"/>
      <c r="EQ28" s="556"/>
      <c r="ER28" s="556"/>
      <c r="ES28" s="556"/>
      <c r="ET28" s="556"/>
      <c r="EU28" s="556"/>
      <c r="FM28" s="322"/>
    </row>
    <row r="29" spans="2:169" s="67" customFormat="1" ht="15" customHeight="1">
      <c r="B29" s="67" t="s">
        <v>26</v>
      </c>
      <c r="Q29" s="539" t="str">
        <f>'о составе и количестве граждан'!E49</f>
        <v>А.Ф. Галеева</v>
      </c>
      <c r="R29" s="540"/>
      <c r="S29" s="540"/>
      <c r="T29" s="540"/>
      <c r="U29" s="540"/>
      <c r="V29" s="540"/>
      <c r="W29" s="540"/>
      <c r="X29" s="540"/>
      <c r="Y29" s="540"/>
      <c r="Z29" s="540"/>
      <c r="AA29" s="540"/>
      <c r="AB29" s="540"/>
      <c r="AC29" s="540"/>
      <c r="AD29" s="540"/>
      <c r="AE29" s="540"/>
      <c r="AF29" s="540"/>
      <c r="AG29" s="540"/>
      <c r="AH29" s="540"/>
      <c r="AI29" s="540"/>
      <c r="AJ29" s="540"/>
      <c r="AK29" s="540"/>
      <c r="AL29" s="540"/>
      <c r="AM29" s="540"/>
      <c r="AN29" s="540"/>
      <c r="AO29" s="540"/>
      <c r="AP29" s="540"/>
      <c r="AQ29" s="540"/>
      <c r="AR29" s="540"/>
      <c r="AS29" s="540"/>
      <c r="AT29" s="540"/>
      <c r="AU29" s="540"/>
      <c r="AV29" s="540"/>
      <c r="AW29" s="540"/>
      <c r="AX29" s="540"/>
      <c r="AY29" s="540"/>
      <c r="AZ29" s="540"/>
      <c r="BA29" s="540"/>
      <c r="BB29" s="540"/>
      <c r="BC29" s="540"/>
      <c r="BD29" s="540"/>
      <c r="BE29" s="540"/>
      <c r="BF29" s="540"/>
      <c r="BG29" s="540"/>
      <c r="BH29" s="540"/>
      <c r="BI29" s="540"/>
      <c r="BJ29" s="540"/>
      <c r="BK29" s="540"/>
      <c r="BL29" s="540"/>
      <c r="BM29" s="540"/>
      <c r="BN29" s="540"/>
      <c r="BO29" s="540"/>
      <c r="BP29" s="540"/>
      <c r="BQ29" s="540"/>
      <c r="BR29" s="540"/>
      <c r="BS29" s="540"/>
      <c r="BT29" s="540"/>
      <c r="BU29" s="540"/>
      <c r="BV29" s="540"/>
      <c r="BW29" s="540"/>
      <c r="BX29" s="540"/>
      <c r="BY29" s="540"/>
      <c r="BZ29" s="540"/>
      <c r="CA29" s="540"/>
      <c r="CB29" s="540"/>
      <c r="CC29" s="540"/>
      <c r="CD29" s="540"/>
      <c r="FM29" s="322"/>
    </row>
    <row r="30" spans="17:98" s="67" customFormat="1" ht="15">
      <c r="Q30" s="563" t="s">
        <v>27</v>
      </c>
      <c r="R30" s="563"/>
      <c r="S30" s="563"/>
      <c r="T30" s="563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 s="563"/>
      <c r="AF30" s="563"/>
      <c r="AG30" s="563"/>
      <c r="AH30" s="563"/>
      <c r="AI30" s="563"/>
      <c r="AJ30" s="563"/>
      <c r="AK30" s="563"/>
      <c r="AL30" s="563"/>
      <c r="AM30" s="563"/>
      <c r="AN30" s="563"/>
      <c r="AO30" s="563"/>
      <c r="AP30" s="563"/>
      <c r="AQ30" s="563"/>
      <c r="AR30" s="563"/>
      <c r="AS30" s="563"/>
      <c r="AT30" s="563"/>
      <c r="AU30" s="563"/>
      <c r="AV30" s="563"/>
      <c r="AY30" s="563" t="s">
        <v>28</v>
      </c>
      <c r="AZ30" s="563"/>
      <c r="BA30" s="563"/>
      <c r="BB30" s="563"/>
      <c r="BC30" s="563"/>
      <c r="BD30" s="563"/>
      <c r="BE30" s="563"/>
      <c r="BF30" s="563"/>
      <c r="BG30" s="563"/>
      <c r="BH30" s="563"/>
      <c r="BI30" s="563"/>
      <c r="BJ30" s="563"/>
      <c r="BK30" s="563"/>
      <c r="BL30" s="563"/>
      <c r="BM30" s="563"/>
      <c r="BN30" s="563"/>
      <c r="BO30" s="563"/>
      <c r="BP30" s="563"/>
      <c r="BQ30" s="563"/>
      <c r="BR30" s="563"/>
      <c r="BS30" s="563"/>
      <c r="BT30" s="563"/>
      <c r="BU30" s="563"/>
      <c r="BV30" s="563"/>
      <c r="BW30" s="563"/>
      <c r="BX30" s="563"/>
      <c r="BY30" s="563"/>
      <c r="BZ30" s="563"/>
      <c r="CA30" s="563"/>
      <c r="CB30" s="563"/>
      <c r="CC30" s="563"/>
      <c r="CD30" s="563"/>
      <c r="CT30" s="67" t="s">
        <v>102</v>
      </c>
    </row>
  </sheetData>
  <sheetProtection password="C461" sheet="1" formatCells="0" formatColumns="0" formatRows="0"/>
  <mergeCells count="191">
    <mergeCell ref="CN9:DU9"/>
    <mergeCell ref="AN9:CM9"/>
    <mergeCell ref="AH11:CP11"/>
    <mergeCell ref="CQ11:ED11"/>
    <mergeCell ref="A18:O18"/>
    <mergeCell ref="BL16:BY16"/>
    <mergeCell ref="BZ16:CM16"/>
    <mergeCell ref="A15:O17"/>
    <mergeCell ref="AV16:BK16"/>
    <mergeCell ref="AN17:AU17"/>
    <mergeCell ref="P18:W18"/>
    <mergeCell ref="X18:AE18"/>
    <mergeCell ref="AV17:BC17"/>
    <mergeCell ref="BL18:BR18"/>
    <mergeCell ref="BS18:BY18"/>
    <mergeCell ref="BD17:BK17"/>
    <mergeCell ref="AF18:AM18"/>
    <mergeCell ref="AN18:AU18"/>
    <mergeCell ref="AV18:BC18"/>
    <mergeCell ref="BD18:BK18"/>
    <mergeCell ref="AF17:AM17"/>
    <mergeCell ref="CV17:DC17"/>
    <mergeCell ref="CN16:DC16"/>
    <mergeCell ref="DT16:EG16"/>
    <mergeCell ref="EA17:EG17"/>
    <mergeCell ref="BL17:BR17"/>
    <mergeCell ref="CG17:CM17"/>
    <mergeCell ref="BZ17:CF17"/>
    <mergeCell ref="AF16:AU16"/>
    <mergeCell ref="DD16:DS16"/>
    <mergeCell ref="DL19:DS19"/>
    <mergeCell ref="DT19:DZ19"/>
    <mergeCell ref="CN18:CU18"/>
    <mergeCell ref="DL18:DS18"/>
    <mergeCell ref="CG18:CM18"/>
    <mergeCell ref="CV18:DC18"/>
    <mergeCell ref="EC1:FK5"/>
    <mergeCell ref="FB7:FK7"/>
    <mergeCell ref="AH12:ED12"/>
    <mergeCell ref="DL17:DS17"/>
    <mergeCell ref="BS17:BY17"/>
    <mergeCell ref="EV15:FK16"/>
    <mergeCell ref="FD17:FK17"/>
    <mergeCell ref="AF15:EU15"/>
    <mergeCell ref="DT17:DZ17"/>
    <mergeCell ref="CN17:CU17"/>
    <mergeCell ref="FD18:FK18"/>
    <mergeCell ref="EH16:EU16"/>
    <mergeCell ref="EV18:FC18"/>
    <mergeCell ref="FD19:FK19"/>
    <mergeCell ref="EO18:EU18"/>
    <mergeCell ref="EH17:EN17"/>
    <mergeCell ref="EH19:EN19"/>
    <mergeCell ref="EV17:FC17"/>
    <mergeCell ref="EV19:FC19"/>
    <mergeCell ref="EO19:EU19"/>
    <mergeCell ref="BZ19:CF19"/>
    <mergeCell ref="AF19:AM19"/>
    <mergeCell ref="AN19:AU19"/>
    <mergeCell ref="CG19:CM19"/>
    <mergeCell ref="CN19:CU19"/>
    <mergeCell ref="DD18:DK18"/>
    <mergeCell ref="DD17:DK17"/>
    <mergeCell ref="BZ18:CF18"/>
    <mergeCell ref="BD19:BK19"/>
    <mergeCell ref="EO17:EU17"/>
    <mergeCell ref="X19:AE19"/>
    <mergeCell ref="A20:O20"/>
    <mergeCell ref="P19:W19"/>
    <mergeCell ref="EH18:EN18"/>
    <mergeCell ref="DT18:DZ18"/>
    <mergeCell ref="EA18:EG18"/>
    <mergeCell ref="DD20:DK20"/>
    <mergeCell ref="EA19:EG19"/>
    <mergeCell ref="EH20:EN20"/>
    <mergeCell ref="DD19:DK19"/>
    <mergeCell ref="P20:W20"/>
    <mergeCell ref="CV20:DC20"/>
    <mergeCell ref="DL20:DS20"/>
    <mergeCell ref="CN20:CU20"/>
    <mergeCell ref="BZ20:CF20"/>
    <mergeCell ref="CV19:DC19"/>
    <mergeCell ref="FD22:FK22"/>
    <mergeCell ref="BS21:BY21"/>
    <mergeCell ref="CN22:CU22"/>
    <mergeCell ref="EA22:EG22"/>
    <mergeCell ref="DD22:DK22"/>
    <mergeCell ref="CG22:CM22"/>
    <mergeCell ref="BZ22:CF22"/>
    <mergeCell ref="BZ21:CF21"/>
    <mergeCell ref="FD21:FK21"/>
    <mergeCell ref="EO22:EU22"/>
    <mergeCell ref="A19:O19"/>
    <mergeCell ref="BS20:BY20"/>
    <mergeCell ref="BL19:BR19"/>
    <mergeCell ref="AV19:BC19"/>
    <mergeCell ref="BD20:BK20"/>
    <mergeCell ref="CG21:CM21"/>
    <mergeCell ref="X20:AE20"/>
    <mergeCell ref="BS19:BY19"/>
    <mergeCell ref="BL20:BR20"/>
    <mergeCell ref="CG20:CM20"/>
    <mergeCell ref="EV22:FC22"/>
    <mergeCell ref="EO21:EU21"/>
    <mergeCell ref="DD21:DK21"/>
    <mergeCell ref="FD20:FK20"/>
    <mergeCell ref="DT20:DZ20"/>
    <mergeCell ref="EA20:EG20"/>
    <mergeCell ref="EO20:EU20"/>
    <mergeCell ref="EV20:FC20"/>
    <mergeCell ref="EV21:FC21"/>
    <mergeCell ref="EH21:EN21"/>
    <mergeCell ref="BD22:BK22"/>
    <mergeCell ref="X23:AE23"/>
    <mergeCell ref="AF23:AM23"/>
    <mergeCell ref="DL22:DS22"/>
    <mergeCell ref="CN21:CU21"/>
    <mergeCell ref="DT21:DZ21"/>
    <mergeCell ref="BS22:BY22"/>
    <mergeCell ref="AV21:BC21"/>
    <mergeCell ref="BD21:BK21"/>
    <mergeCell ref="BL21:BR21"/>
    <mergeCell ref="EH22:EN22"/>
    <mergeCell ref="DL21:DS21"/>
    <mergeCell ref="EA21:EG21"/>
    <mergeCell ref="CV21:DC21"/>
    <mergeCell ref="DT22:DZ22"/>
    <mergeCell ref="CV22:DC22"/>
    <mergeCell ref="A23:O23"/>
    <mergeCell ref="AF21:AM21"/>
    <mergeCell ref="BL22:BR22"/>
    <mergeCell ref="AN21:AU21"/>
    <mergeCell ref="AF20:AM20"/>
    <mergeCell ref="AN20:AU20"/>
    <mergeCell ref="AV20:BC20"/>
    <mergeCell ref="A21:O21"/>
    <mergeCell ref="P21:W21"/>
    <mergeCell ref="AV22:BC22"/>
    <mergeCell ref="X21:AE21"/>
    <mergeCell ref="A22:O22"/>
    <mergeCell ref="P22:W22"/>
    <mergeCell ref="X22:AE22"/>
    <mergeCell ref="AF22:AM22"/>
    <mergeCell ref="AN22:AU22"/>
    <mergeCell ref="DD23:DK23"/>
    <mergeCell ref="EO23:EU23"/>
    <mergeCell ref="DD24:DK24"/>
    <mergeCell ref="CG23:CM23"/>
    <mergeCell ref="DT23:DZ23"/>
    <mergeCell ref="CN23:CU23"/>
    <mergeCell ref="EA24:EG24"/>
    <mergeCell ref="Q30:AV30"/>
    <mergeCell ref="AY30:CD30"/>
    <mergeCell ref="BZ24:CF24"/>
    <mergeCell ref="CN24:CU24"/>
    <mergeCell ref="AV23:BC23"/>
    <mergeCell ref="BD23:BK23"/>
    <mergeCell ref="CT28:DM28"/>
    <mergeCell ref="CT27:DM27"/>
    <mergeCell ref="BL24:BR24"/>
    <mergeCell ref="CV24:DC24"/>
    <mergeCell ref="FD23:FK23"/>
    <mergeCell ref="FD24:FK24"/>
    <mergeCell ref="EA23:EG23"/>
    <mergeCell ref="EV23:FC23"/>
    <mergeCell ref="EO24:EU24"/>
    <mergeCell ref="A24:O24"/>
    <mergeCell ref="P24:W24"/>
    <mergeCell ref="X24:AE24"/>
    <mergeCell ref="AF24:AM24"/>
    <mergeCell ref="AN24:AU24"/>
    <mergeCell ref="EV24:FC24"/>
    <mergeCell ref="EH23:EN23"/>
    <mergeCell ref="DL23:DS23"/>
    <mergeCell ref="DL24:DS24"/>
    <mergeCell ref="DT24:DZ24"/>
    <mergeCell ref="BD24:BK24"/>
    <mergeCell ref="BL23:BR23"/>
    <mergeCell ref="CV23:DC23"/>
    <mergeCell ref="BS24:BY24"/>
    <mergeCell ref="BS23:BY23"/>
    <mergeCell ref="Q29:CD29"/>
    <mergeCell ref="P15:W17"/>
    <mergeCell ref="X15:AE17"/>
    <mergeCell ref="EH24:EN24"/>
    <mergeCell ref="P23:W23"/>
    <mergeCell ref="AV24:BC24"/>
    <mergeCell ref="AN23:AU23"/>
    <mergeCell ref="DP28:EU28"/>
    <mergeCell ref="BZ23:CF23"/>
    <mergeCell ref="CG24:CM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rgb="FF92D050"/>
  </sheetPr>
  <dimension ref="A1:FB28"/>
  <sheetViews>
    <sheetView view="pageBreakPreview" zoomScale="130" zoomScaleNormal="130" zoomScaleSheetLayoutView="130" zoomScalePageLayoutView="0" workbookViewId="0" topLeftCell="A1">
      <selection activeCell="FQ26" sqref="FQ26"/>
    </sheetView>
  </sheetViews>
  <sheetFormatPr defaultColWidth="0.85546875" defaultRowHeight="15"/>
  <cols>
    <col min="1" max="159" width="0.85546875" style="41" customWidth="1"/>
    <col min="160" max="160" width="1.8515625" style="41" bestFit="1" customWidth="1"/>
    <col min="161" max="16384" width="0.85546875" style="41" customWidth="1"/>
  </cols>
  <sheetData>
    <row r="1" spans="122:155" ht="11.25" customHeight="1">
      <c r="DR1" s="628" t="s">
        <v>48</v>
      </c>
      <c r="DS1" s="628"/>
      <c r="DT1" s="628"/>
      <c r="DU1" s="628"/>
      <c r="DV1" s="628"/>
      <c r="DW1" s="628"/>
      <c r="DX1" s="628"/>
      <c r="DY1" s="628"/>
      <c r="DZ1" s="628"/>
      <c r="EA1" s="628"/>
      <c r="EB1" s="628"/>
      <c r="EC1" s="628"/>
      <c r="ED1" s="628"/>
      <c r="EE1" s="628"/>
      <c r="EF1" s="628"/>
      <c r="EG1" s="628"/>
      <c r="EH1" s="628"/>
      <c r="EI1" s="628"/>
      <c r="EJ1" s="628"/>
      <c r="EK1" s="628"/>
      <c r="EL1" s="628"/>
      <c r="EM1" s="628"/>
      <c r="EN1" s="628"/>
      <c r="EO1" s="628"/>
      <c r="EP1" s="628"/>
      <c r="EQ1" s="628"/>
      <c r="ER1" s="628"/>
      <c r="ES1" s="628"/>
      <c r="ET1" s="628"/>
      <c r="EU1" s="628"/>
      <c r="EV1" s="628"/>
      <c r="EW1" s="628"/>
      <c r="EX1" s="628"/>
      <c r="EY1" s="628"/>
    </row>
    <row r="2" spans="122:155" ht="11.25" customHeight="1">
      <c r="DR2" s="628"/>
      <c r="DS2" s="628"/>
      <c r="DT2" s="628"/>
      <c r="DU2" s="628"/>
      <c r="DV2" s="628"/>
      <c r="DW2" s="628"/>
      <c r="DX2" s="628"/>
      <c r="DY2" s="628"/>
      <c r="DZ2" s="628"/>
      <c r="EA2" s="628"/>
      <c r="EB2" s="628"/>
      <c r="EC2" s="628"/>
      <c r="ED2" s="628"/>
      <c r="EE2" s="628"/>
      <c r="EF2" s="628"/>
      <c r="EG2" s="628"/>
      <c r="EH2" s="628"/>
      <c r="EI2" s="628"/>
      <c r="EJ2" s="628"/>
      <c r="EK2" s="628"/>
      <c r="EL2" s="628"/>
      <c r="EM2" s="628"/>
      <c r="EN2" s="628"/>
      <c r="EO2" s="628"/>
      <c r="EP2" s="628"/>
      <c r="EQ2" s="628"/>
      <c r="ER2" s="628"/>
      <c r="ES2" s="628"/>
      <c r="ET2" s="628"/>
      <c r="EU2" s="628"/>
      <c r="EV2" s="628"/>
      <c r="EW2" s="628"/>
      <c r="EX2" s="628"/>
      <c r="EY2" s="628"/>
    </row>
    <row r="3" spans="122:155" ht="11.25" customHeight="1">
      <c r="DR3" s="628"/>
      <c r="DS3" s="628"/>
      <c r="DT3" s="628"/>
      <c r="DU3" s="628"/>
      <c r="DV3" s="628"/>
      <c r="DW3" s="628"/>
      <c r="DX3" s="628"/>
      <c r="DY3" s="628"/>
      <c r="DZ3" s="628"/>
      <c r="EA3" s="628"/>
      <c r="EB3" s="628"/>
      <c r="EC3" s="628"/>
      <c r="ED3" s="628"/>
      <c r="EE3" s="628"/>
      <c r="EF3" s="628"/>
      <c r="EG3" s="628"/>
      <c r="EH3" s="628"/>
      <c r="EI3" s="628"/>
      <c r="EJ3" s="628"/>
      <c r="EK3" s="628"/>
      <c r="EL3" s="628"/>
      <c r="EM3" s="628"/>
      <c r="EN3" s="628"/>
      <c r="EO3" s="628"/>
      <c r="EP3" s="628"/>
      <c r="EQ3" s="628"/>
      <c r="ER3" s="628"/>
      <c r="ES3" s="628"/>
      <c r="ET3" s="628"/>
      <c r="EU3" s="628"/>
      <c r="EV3" s="628"/>
      <c r="EW3" s="628"/>
      <c r="EX3" s="628"/>
      <c r="EY3" s="628"/>
    </row>
    <row r="4" spans="122:155" ht="11.25" customHeight="1">
      <c r="DR4" s="628"/>
      <c r="DS4" s="628"/>
      <c r="DT4" s="628"/>
      <c r="DU4" s="628"/>
      <c r="DV4" s="628"/>
      <c r="DW4" s="628"/>
      <c r="DX4" s="628"/>
      <c r="DY4" s="628"/>
      <c r="DZ4" s="628"/>
      <c r="EA4" s="628"/>
      <c r="EB4" s="628"/>
      <c r="EC4" s="628"/>
      <c r="ED4" s="628"/>
      <c r="EE4" s="628"/>
      <c r="EF4" s="628"/>
      <c r="EG4" s="628"/>
      <c r="EH4" s="628"/>
      <c r="EI4" s="628"/>
      <c r="EJ4" s="628"/>
      <c r="EK4" s="628"/>
      <c r="EL4" s="628"/>
      <c r="EM4" s="628"/>
      <c r="EN4" s="628"/>
      <c r="EO4" s="628"/>
      <c r="EP4" s="628"/>
      <c r="EQ4" s="628"/>
      <c r="ER4" s="628"/>
      <c r="ES4" s="628"/>
      <c r="ET4" s="628"/>
      <c r="EU4" s="628"/>
      <c r="EV4" s="628"/>
      <c r="EW4" s="628"/>
      <c r="EX4" s="628"/>
      <c r="EY4" s="628"/>
    </row>
    <row r="5" spans="122:155" ht="21" customHeight="1">
      <c r="DR5" s="628"/>
      <c r="DS5" s="628"/>
      <c r="DT5" s="628"/>
      <c r="DU5" s="628"/>
      <c r="DV5" s="628"/>
      <c r="DW5" s="628"/>
      <c r="DX5" s="628"/>
      <c r="DY5" s="628"/>
      <c r="DZ5" s="628"/>
      <c r="EA5" s="628"/>
      <c r="EB5" s="628"/>
      <c r="EC5" s="628"/>
      <c r="ED5" s="628"/>
      <c r="EE5" s="628"/>
      <c r="EF5" s="628"/>
      <c r="EG5" s="628"/>
      <c r="EH5" s="628"/>
      <c r="EI5" s="628"/>
      <c r="EJ5" s="628"/>
      <c r="EK5" s="628"/>
      <c r="EL5" s="628"/>
      <c r="EM5" s="628"/>
      <c r="EN5" s="628"/>
      <c r="EO5" s="628"/>
      <c r="EP5" s="628"/>
      <c r="EQ5" s="628"/>
      <c r="ER5" s="628"/>
      <c r="ES5" s="628"/>
      <c r="ET5" s="628"/>
      <c r="EU5" s="628"/>
      <c r="EV5" s="628"/>
      <c r="EW5" s="628"/>
      <c r="EX5" s="628"/>
      <c r="EY5" s="628"/>
    </row>
    <row r="6" s="43" customFormat="1" ht="7.5" customHeight="1"/>
    <row r="7" spans="144:156" s="43" customFormat="1" ht="15">
      <c r="EN7" s="629" t="s">
        <v>49</v>
      </c>
      <c r="EO7" s="629"/>
      <c r="EP7" s="629"/>
      <c r="EQ7" s="629"/>
      <c r="ER7" s="629"/>
      <c r="ES7" s="629"/>
      <c r="ET7" s="629"/>
      <c r="EU7" s="629"/>
      <c r="EV7" s="629"/>
      <c r="EW7" s="629"/>
      <c r="EX7" s="629"/>
      <c r="EY7" s="629"/>
      <c r="EZ7" s="629"/>
    </row>
    <row r="8" s="43" customFormat="1" ht="7.5" customHeight="1"/>
    <row r="9" spans="1:155" s="60" customFormat="1" ht="15.75">
      <c r="A9" s="630" t="s">
        <v>50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0"/>
      <c r="P9" s="630"/>
      <c r="Q9" s="630"/>
      <c r="R9" s="630"/>
      <c r="S9" s="630"/>
      <c r="T9" s="630"/>
      <c r="U9" s="630"/>
      <c r="V9" s="630"/>
      <c r="W9" s="630"/>
      <c r="X9" s="630"/>
      <c r="Y9" s="630"/>
      <c r="Z9" s="630"/>
      <c r="AA9" s="630"/>
      <c r="AB9" s="630"/>
      <c r="AC9" s="630"/>
      <c r="AD9" s="630"/>
      <c r="AE9" s="630"/>
      <c r="AF9" s="630"/>
      <c r="AG9" s="630"/>
      <c r="AH9" s="630"/>
      <c r="AI9" s="630"/>
      <c r="AJ9" s="630"/>
      <c r="AK9" s="630"/>
      <c r="AL9" s="630"/>
      <c r="AM9" s="630"/>
      <c r="AN9" s="630"/>
      <c r="AO9" s="630"/>
      <c r="AP9" s="630"/>
      <c r="AQ9" s="630"/>
      <c r="AR9" s="630"/>
      <c r="AS9" s="630"/>
      <c r="AT9" s="630"/>
      <c r="AU9" s="630"/>
      <c r="AV9" s="630"/>
      <c r="AW9" s="630"/>
      <c r="AX9" s="630"/>
      <c r="AY9" s="630"/>
      <c r="AZ9" s="630"/>
      <c r="BA9" s="630"/>
      <c r="BB9" s="630"/>
      <c r="BC9" s="630"/>
      <c r="BD9" s="630"/>
      <c r="BE9" s="630"/>
      <c r="BF9" s="630"/>
      <c r="BG9" s="630"/>
      <c r="BH9" s="630"/>
      <c r="BI9" s="630"/>
      <c r="BJ9" s="630"/>
      <c r="BK9" s="630"/>
      <c r="BL9" s="630"/>
      <c r="BM9" s="630"/>
      <c r="BN9" s="630"/>
      <c r="BO9" s="630"/>
      <c r="BP9" s="630"/>
      <c r="BQ9" s="630"/>
      <c r="BR9" s="630"/>
      <c r="BS9" s="630"/>
      <c r="BT9" s="630"/>
      <c r="BU9" s="630"/>
      <c r="BV9" s="630"/>
      <c r="BW9" s="630"/>
      <c r="BX9" s="630"/>
      <c r="BY9" s="630"/>
      <c r="BZ9" s="630"/>
      <c r="CA9" s="630"/>
      <c r="CB9" s="630"/>
      <c r="CC9" s="630"/>
      <c r="CD9" s="630"/>
      <c r="CE9" s="630"/>
      <c r="CF9" s="630"/>
      <c r="CG9" s="630"/>
      <c r="CH9" s="630"/>
      <c r="CI9" s="630"/>
      <c r="CJ9" s="630"/>
      <c r="CK9" s="630"/>
      <c r="CL9" s="630"/>
      <c r="CM9" s="630"/>
      <c r="CN9" s="630"/>
      <c r="CO9" s="630"/>
      <c r="CP9" s="630"/>
      <c r="CQ9" s="630"/>
      <c r="CR9" s="630"/>
      <c r="CS9" s="630"/>
      <c r="CT9" s="630"/>
      <c r="CU9" s="630"/>
      <c r="CV9" s="630"/>
      <c r="CW9" s="630"/>
      <c r="CX9" s="630"/>
      <c r="CY9" s="630"/>
      <c r="CZ9" s="630"/>
      <c r="DA9" s="630"/>
      <c r="DB9" s="630"/>
      <c r="DC9" s="630"/>
      <c r="DD9" s="630"/>
      <c r="DE9" s="630"/>
      <c r="DF9" s="630"/>
      <c r="DG9" s="630"/>
      <c r="DH9" s="630"/>
      <c r="DI9" s="630"/>
      <c r="DJ9" s="630"/>
      <c r="DK9" s="630"/>
      <c r="DL9" s="630"/>
      <c r="DM9" s="630"/>
      <c r="DN9" s="630"/>
      <c r="DO9" s="630"/>
      <c r="DP9" s="630"/>
      <c r="DQ9" s="630"/>
      <c r="DR9" s="630"/>
      <c r="DS9" s="630"/>
      <c r="DT9" s="630"/>
      <c r="DU9" s="630"/>
      <c r="DV9" s="630"/>
      <c r="DW9" s="630"/>
      <c r="DX9" s="630"/>
      <c r="DY9" s="630"/>
      <c r="DZ9" s="630"/>
      <c r="EA9" s="630"/>
      <c r="EB9" s="630"/>
      <c r="EC9" s="630"/>
      <c r="ED9" s="630"/>
      <c r="EE9" s="630"/>
      <c r="EF9" s="630"/>
      <c r="EG9" s="630"/>
      <c r="EH9" s="630"/>
      <c r="EI9" s="630"/>
      <c r="EJ9" s="630"/>
      <c r="EK9" s="630"/>
      <c r="EL9" s="630"/>
      <c r="EM9" s="630"/>
      <c r="EN9" s="630"/>
      <c r="EO9" s="630"/>
      <c r="EP9" s="630"/>
      <c r="EQ9" s="630"/>
      <c r="ER9" s="630"/>
      <c r="ES9" s="630"/>
      <c r="ET9" s="630"/>
      <c r="EU9" s="630"/>
      <c r="EV9" s="630"/>
      <c r="EW9" s="630"/>
      <c r="EX9" s="630"/>
      <c r="EY9" s="630"/>
    </row>
    <row r="10" spans="62:112" s="60" customFormat="1" ht="18" customHeight="1">
      <c r="BJ10" s="631" t="e">
        <f>#REF!</f>
        <v>#REF!</v>
      </c>
      <c r="BK10" s="630"/>
      <c r="BL10" s="630"/>
      <c r="BM10" s="630"/>
      <c r="BN10" s="630"/>
      <c r="BO10" s="630"/>
      <c r="BP10" s="630"/>
      <c r="BQ10" s="630"/>
      <c r="BR10" s="630"/>
      <c r="BS10" s="630"/>
      <c r="BT10" s="630"/>
      <c r="BU10" s="630"/>
      <c r="BV10" s="630"/>
      <c r="BW10" s="630"/>
      <c r="BX10" s="630"/>
      <c r="BY10" s="630"/>
      <c r="BZ10" s="630"/>
      <c r="CA10" s="630"/>
      <c r="CB10" s="630"/>
      <c r="CC10" s="630"/>
      <c r="CD10" s="630"/>
      <c r="CE10" s="630"/>
      <c r="CF10" s="630"/>
      <c r="CG10" s="630"/>
      <c r="CH10" s="630"/>
      <c r="CI10" s="630"/>
      <c r="CJ10" s="630"/>
      <c r="CK10" s="630"/>
      <c r="CL10" s="630"/>
      <c r="CM10" s="630"/>
      <c r="CN10" s="630"/>
      <c r="CO10" s="630"/>
      <c r="CR10" s="62"/>
      <c r="CS10" s="62"/>
      <c r="CT10" s="62"/>
      <c r="CU10" s="62"/>
      <c r="CV10" s="62"/>
      <c r="CW10" s="62"/>
      <c r="CX10" s="62"/>
      <c r="CY10" s="62"/>
      <c r="CZ10" s="62"/>
      <c r="DA10" s="61"/>
      <c r="DB10" s="61"/>
      <c r="DC10" s="61"/>
      <c r="DD10" s="61"/>
      <c r="DE10" s="63"/>
      <c r="DF10" s="63"/>
      <c r="DG10" s="63"/>
      <c r="DH10" s="63"/>
    </row>
    <row r="11" spans="28:128" s="43" customFormat="1" ht="18" customHeight="1">
      <c r="AB11" s="600" t="e">
        <f>#REF!</f>
        <v>#REF!</v>
      </c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600"/>
      <c r="AS11" s="600"/>
      <c r="AT11" s="600"/>
      <c r="AU11" s="600"/>
      <c r="AV11" s="600"/>
      <c r="AW11" s="600"/>
      <c r="AX11" s="600"/>
      <c r="AY11" s="600"/>
      <c r="AZ11" s="600"/>
      <c r="BA11" s="600"/>
      <c r="BB11" s="600"/>
      <c r="BC11" s="600"/>
      <c r="BD11" s="600"/>
      <c r="BE11" s="600"/>
      <c r="BF11" s="600"/>
      <c r="BG11" s="600"/>
      <c r="BH11" s="600"/>
      <c r="BI11" s="600"/>
      <c r="BJ11" s="600"/>
      <c r="BK11" s="600"/>
      <c r="BL11" s="600"/>
      <c r="BM11" s="600"/>
      <c r="BN11" s="600"/>
      <c r="BO11" s="600"/>
      <c r="BP11" s="600"/>
      <c r="BQ11" s="600"/>
      <c r="BR11" s="600"/>
      <c r="BS11" s="600"/>
      <c r="BT11" s="600"/>
      <c r="BU11" s="600"/>
      <c r="BV11" s="600"/>
      <c r="BW11" s="600"/>
      <c r="BX11" s="600"/>
      <c r="BY11" s="600"/>
      <c r="BZ11" s="600"/>
      <c r="CA11" s="600"/>
      <c r="CB11" s="600"/>
      <c r="CC11" s="600"/>
      <c r="CD11" s="600"/>
      <c r="CE11" s="601" t="e">
        <f>#REF!</f>
        <v>#REF!</v>
      </c>
      <c r="CF11" s="602"/>
      <c r="CG11" s="602"/>
      <c r="CH11" s="602"/>
      <c r="CI11" s="602"/>
      <c r="CJ11" s="602"/>
      <c r="CK11" s="602"/>
      <c r="CL11" s="602"/>
      <c r="CM11" s="602"/>
      <c r="CN11" s="602"/>
      <c r="CO11" s="602"/>
      <c r="CP11" s="602"/>
      <c r="CQ11" s="602"/>
      <c r="CR11" s="602"/>
      <c r="CS11" s="602"/>
      <c r="CT11" s="602"/>
      <c r="CU11" s="602"/>
      <c r="CV11" s="602"/>
      <c r="CW11" s="602"/>
      <c r="CX11" s="602"/>
      <c r="CY11" s="602"/>
      <c r="CZ11" s="602"/>
      <c r="DA11" s="602"/>
      <c r="DB11" s="602"/>
      <c r="DC11" s="602"/>
      <c r="DD11" s="602"/>
      <c r="DE11" s="602"/>
      <c r="DF11" s="602"/>
      <c r="DG11" s="602"/>
      <c r="DH11" s="602"/>
      <c r="DI11" s="602"/>
      <c r="DJ11" s="602"/>
      <c r="DK11" s="602"/>
      <c r="DL11" s="602"/>
      <c r="DM11" s="602"/>
      <c r="DN11" s="602"/>
      <c r="DO11" s="602"/>
      <c r="DP11" s="602"/>
      <c r="DQ11" s="602"/>
      <c r="DR11" s="602"/>
      <c r="DS11" s="602"/>
      <c r="DT11" s="602"/>
      <c r="DU11" s="602"/>
      <c r="DV11" s="602"/>
      <c r="DW11" s="602"/>
      <c r="DX11" s="602"/>
    </row>
    <row r="12" spans="28:128" s="44" customFormat="1" ht="12.75" customHeight="1">
      <c r="AB12" s="606" t="s">
        <v>11</v>
      </c>
      <c r="AC12" s="606"/>
      <c r="AD12" s="606"/>
      <c r="AE12" s="606"/>
      <c r="AF12" s="606"/>
      <c r="AG12" s="606"/>
      <c r="AH12" s="606"/>
      <c r="AI12" s="606"/>
      <c r="AJ12" s="606"/>
      <c r="AK12" s="606"/>
      <c r="AL12" s="606"/>
      <c r="AM12" s="606"/>
      <c r="AN12" s="606"/>
      <c r="AO12" s="606"/>
      <c r="AP12" s="606"/>
      <c r="AQ12" s="606"/>
      <c r="AR12" s="606"/>
      <c r="AS12" s="606"/>
      <c r="AT12" s="606"/>
      <c r="AU12" s="606"/>
      <c r="AV12" s="606"/>
      <c r="AW12" s="606"/>
      <c r="AX12" s="606"/>
      <c r="AY12" s="606"/>
      <c r="AZ12" s="606"/>
      <c r="BA12" s="606"/>
      <c r="BB12" s="606"/>
      <c r="BC12" s="606"/>
      <c r="BD12" s="606"/>
      <c r="BE12" s="606"/>
      <c r="BF12" s="606"/>
      <c r="BG12" s="606"/>
      <c r="BH12" s="606"/>
      <c r="BI12" s="606"/>
      <c r="BJ12" s="606"/>
      <c r="BK12" s="606"/>
      <c r="BL12" s="606"/>
      <c r="BM12" s="606"/>
      <c r="BN12" s="606"/>
      <c r="BO12" s="606"/>
      <c r="BP12" s="606"/>
      <c r="BQ12" s="606"/>
      <c r="BR12" s="606"/>
      <c r="BS12" s="606"/>
      <c r="BT12" s="606"/>
      <c r="BU12" s="606"/>
      <c r="BV12" s="606"/>
      <c r="BW12" s="606"/>
      <c r="BX12" s="606"/>
      <c r="BY12" s="606"/>
      <c r="BZ12" s="606"/>
      <c r="CA12" s="606"/>
      <c r="CB12" s="606"/>
      <c r="CC12" s="606"/>
      <c r="CD12" s="606"/>
      <c r="CE12" s="606"/>
      <c r="CF12" s="606"/>
      <c r="CG12" s="606"/>
      <c r="CH12" s="606"/>
      <c r="CI12" s="606"/>
      <c r="CJ12" s="606"/>
      <c r="CK12" s="606"/>
      <c r="CL12" s="606"/>
      <c r="CM12" s="606"/>
      <c r="CN12" s="606"/>
      <c r="CO12" s="606"/>
      <c r="CP12" s="606"/>
      <c r="CQ12" s="606"/>
      <c r="CR12" s="606"/>
      <c r="CS12" s="606"/>
      <c r="CT12" s="606"/>
      <c r="CU12" s="606"/>
      <c r="CV12" s="606"/>
      <c r="CW12" s="606"/>
      <c r="CX12" s="606"/>
      <c r="CY12" s="606"/>
      <c r="CZ12" s="606"/>
      <c r="DA12" s="606"/>
      <c r="DB12" s="606"/>
      <c r="DC12" s="606"/>
      <c r="DD12" s="606"/>
      <c r="DE12" s="606"/>
      <c r="DF12" s="606"/>
      <c r="DG12" s="606"/>
      <c r="DH12" s="606"/>
      <c r="DI12" s="606"/>
      <c r="DJ12" s="606"/>
      <c r="DK12" s="606"/>
      <c r="DL12" s="606"/>
      <c r="DM12" s="606"/>
      <c r="DN12" s="606"/>
      <c r="DO12" s="606"/>
      <c r="DP12" s="606"/>
      <c r="DQ12" s="606"/>
      <c r="DR12" s="606"/>
      <c r="DS12" s="606"/>
      <c r="DT12" s="606"/>
      <c r="DU12" s="606"/>
      <c r="DV12" s="606"/>
      <c r="DW12" s="606"/>
      <c r="DX12" s="606"/>
    </row>
    <row r="13" spans="133:158" s="43" customFormat="1" ht="9" customHeight="1"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</row>
    <row r="14" spans="2:158" s="44" customFormat="1" ht="12">
      <c r="B14" s="45" t="s">
        <v>12</v>
      </c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</row>
    <row r="15" spans="1:155" s="44" customFormat="1" ht="27" customHeight="1">
      <c r="A15" s="589" t="s">
        <v>13</v>
      </c>
      <c r="B15" s="590"/>
      <c r="C15" s="590"/>
      <c r="D15" s="590"/>
      <c r="E15" s="590"/>
      <c r="F15" s="590"/>
      <c r="G15" s="591"/>
      <c r="H15" s="589" t="s">
        <v>51</v>
      </c>
      <c r="I15" s="590"/>
      <c r="J15" s="590"/>
      <c r="K15" s="590"/>
      <c r="L15" s="590"/>
      <c r="M15" s="590"/>
      <c r="N15" s="590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590"/>
      <c r="Z15" s="590"/>
      <c r="AA15" s="590"/>
      <c r="AB15" s="590"/>
      <c r="AC15" s="590"/>
      <c r="AD15" s="590"/>
      <c r="AE15" s="590"/>
      <c r="AF15" s="590"/>
      <c r="AG15" s="590"/>
      <c r="AH15" s="590"/>
      <c r="AI15" s="590"/>
      <c r="AJ15" s="590"/>
      <c r="AK15" s="590"/>
      <c r="AL15" s="590"/>
      <c r="AM15" s="590"/>
      <c r="AN15" s="590"/>
      <c r="AO15" s="590"/>
      <c r="AP15" s="590"/>
      <c r="AQ15" s="590"/>
      <c r="AR15" s="590"/>
      <c r="AS15" s="590"/>
      <c r="AT15" s="590"/>
      <c r="AU15" s="590"/>
      <c r="AV15" s="590"/>
      <c r="AW15" s="590"/>
      <c r="AX15" s="590"/>
      <c r="AY15" s="590"/>
      <c r="AZ15" s="590"/>
      <c r="BA15" s="590"/>
      <c r="BB15" s="590"/>
      <c r="BC15" s="590"/>
      <c r="BD15" s="590"/>
      <c r="BE15" s="590"/>
      <c r="BF15" s="590"/>
      <c r="BG15" s="590"/>
      <c r="BH15" s="590"/>
      <c r="BI15" s="590"/>
      <c r="BJ15" s="590"/>
      <c r="BK15" s="590"/>
      <c r="BL15" s="590"/>
      <c r="BM15" s="590"/>
      <c r="BN15" s="590"/>
      <c r="BO15" s="590"/>
      <c r="BP15" s="590"/>
      <c r="BQ15" s="590"/>
      <c r="BR15" s="590"/>
      <c r="BS15" s="590"/>
      <c r="BT15" s="590"/>
      <c r="BU15" s="590"/>
      <c r="BV15" s="590"/>
      <c r="BW15" s="590"/>
      <c r="BX15" s="590"/>
      <c r="BY15" s="590"/>
      <c r="BZ15" s="590"/>
      <c r="CA15" s="590"/>
      <c r="CB15" s="590"/>
      <c r="CC15" s="590"/>
      <c r="CD15" s="590"/>
      <c r="CE15" s="590"/>
      <c r="CF15" s="590"/>
      <c r="CG15" s="590"/>
      <c r="CH15" s="590"/>
      <c r="CI15" s="590"/>
      <c r="CJ15" s="590"/>
      <c r="CK15" s="590"/>
      <c r="CL15" s="590"/>
      <c r="CM15" s="590"/>
      <c r="CN15" s="590"/>
      <c r="CO15" s="590"/>
      <c r="CP15" s="590"/>
      <c r="CQ15" s="590"/>
      <c r="CR15" s="590"/>
      <c r="CS15" s="590"/>
      <c r="CT15" s="590"/>
      <c r="CU15" s="590"/>
      <c r="CV15" s="590"/>
      <c r="CW15" s="590"/>
      <c r="CX15" s="590"/>
      <c r="CY15" s="590"/>
      <c r="CZ15" s="590"/>
      <c r="DA15" s="590"/>
      <c r="DB15" s="590"/>
      <c r="DC15" s="590"/>
      <c r="DD15" s="590"/>
      <c r="DE15" s="590"/>
      <c r="DF15" s="590"/>
      <c r="DG15" s="590"/>
      <c r="DH15" s="590"/>
      <c r="DI15" s="590"/>
      <c r="DJ15" s="590"/>
      <c r="DK15" s="591"/>
      <c r="DL15" s="589" t="s">
        <v>52</v>
      </c>
      <c r="DM15" s="590"/>
      <c r="DN15" s="590"/>
      <c r="DO15" s="590"/>
      <c r="DP15" s="590"/>
      <c r="DQ15" s="590"/>
      <c r="DR15" s="590"/>
      <c r="DS15" s="590"/>
      <c r="DT15" s="590"/>
      <c r="DU15" s="590"/>
      <c r="DV15" s="590"/>
      <c r="DW15" s="590"/>
      <c r="DX15" s="590"/>
      <c r="DY15" s="590"/>
      <c r="DZ15" s="590"/>
      <c r="EA15" s="590"/>
      <c r="EB15" s="590"/>
      <c r="EC15" s="590"/>
      <c r="ED15" s="590"/>
      <c r="EE15" s="591"/>
      <c r="EF15" s="625" t="s">
        <v>53</v>
      </c>
      <c r="EG15" s="626"/>
      <c r="EH15" s="626"/>
      <c r="EI15" s="626"/>
      <c r="EJ15" s="626"/>
      <c r="EK15" s="626"/>
      <c r="EL15" s="626"/>
      <c r="EM15" s="626"/>
      <c r="EN15" s="626"/>
      <c r="EO15" s="626"/>
      <c r="EP15" s="626"/>
      <c r="EQ15" s="626"/>
      <c r="ER15" s="626"/>
      <c r="ES15" s="626"/>
      <c r="ET15" s="626"/>
      <c r="EU15" s="626"/>
      <c r="EV15" s="626"/>
      <c r="EW15" s="626"/>
      <c r="EX15" s="626"/>
      <c r="EY15" s="627"/>
    </row>
    <row r="16" spans="1:155" s="44" customFormat="1" ht="27" customHeight="1">
      <c r="A16" s="611" t="s">
        <v>122</v>
      </c>
      <c r="B16" s="612"/>
      <c r="C16" s="612"/>
      <c r="D16" s="612"/>
      <c r="E16" s="612"/>
      <c r="F16" s="612"/>
      <c r="G16" s="613"/>
      <c r="H16" s="64"/>
      <c r="I16" s="614" t="s">
        <v>54</v>
      </c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  <c r="AH16" s="614"/>
      <c r="AI16" s="614"/>
      <c r="AJ16" s="614"/>
      <c r="AK16" s="614"/>
      <c r="AL16" s="614"/>
      <c r="AM16" s="614"/>
      <c r="AN16" s="614"/>
      <c r="AO16" s="614"/>
      <c r="AP16" s="614"/>
      <c r="AQ16" s="614"/>
      <c r="AR16" s="614"/>
      <c r="AS16" s="614"/>
      <c r="AT16" s="614"/>
      <c r="AU16" s="614"/>
      <c r="AV16" s="614"/>
      <c r="AW16" s="614"/>
      <c r="AX16" s="614"/>
      <c r="AY16" s="614"/>
      <c r="AZ16" s="614"/>
      <c r="BA16" s="614"/>
      <c r="BB16" s="614"/>
      <c r="BC16" s="614"/>
      <c r="BD16" s="614"/>
      <c r="BE16" s="614"/>
      <c r="BF16" s="614"/>
      <c r="BG16" s="614"/>
      <c r="BH16" s="614"/>
      <c r="BI16" s="614"/>
      <c r="BJ16" s="614"/>
      <c r="BK16" s="614"/>
      <c r="BL16" s="614"/>
      <c r="BM16" s="614"/>
      <c r="BN16" s="614"/>
      <c r="BO16" s="614"/>
      <c r="BP16" s="614"/>
      <c r="BQ16" s="614"/>
      <c r="BR16" s="614"/>
      <c r="BS16" s="614"/>
      <c r="BT16" s="614"/>
      <c r="BU16" s="614"/>
      <c r="BV16" s="614"/>
      <c r="BW16" s="614"/>
      <c r="BX16" s="614"/>
      <c r="BY16" s="614"/>
      <c r="BZ16" s="614"/>
      <c r="CA16" s="614"/>
      <c r="CB16" s="614"/>
      <c r="CC16" s="614"/>
      <c r="CD16" s="614"/>
      <c r="CE16" s="614"/>
      <c r="CF16" s="614"/>
      <c r="CG16" s="614"/>
      <c r="CH16" s="614"/>
      <c r="CI16" s="614"/>
      <c r="CJ16" s="614"/>
      <c r="CK16" s="614"/>
      <c r="CL16" s="614"/>
      <c r="CM16" s="614"/>
      <c r="CN16" s="614"/>
      <c r="CO16" s="614"/>
      <c r="CP16" s="614"/>
      <c r="CQ16" s="614"/>
      <c r="CR16" s="614"/>
      <c r="CS16" s="614"/>
      <c r="CT16" s="614"/>
      <c r="CU16" s="614"/>
      <c r="CV16" s="614"/>
      <c r="CW16" s="614"/>
      <c r="CX16" s="614"/>
      <c r="CY16" s="614"/>
      <c r="CZ16" s="614"/>
      <c r="DA16" s="614"/>
      <c r="DB16" s="614"/>
      <c r="DC16" s="614"/>
      <c r="DD16" s="614"/>
      <c r="DE16" s="614"/>
      <c r="DF16" s="614"/>
      <c r="DG16" s="614"/>
      <c r="DH16" s="614"/>
      <c r="DI16" s="614"/>
      <c r="DJ16" s="614"/>
      <c r="DK16" s="615"/>
      <c r="DL16" s="584">
        <f>SUM(DL17:EE22)</f>
        <v>0</v>
      </c>
      <c r="DM16" s="585"/>
      <c r="DN16" s="585"/>
      <c r="DO16" s="585"/>
      <c r="DP16" s="585"/>
      <c r="DQ16" s="585"/>
      <c r="DR16" s="585"/>
      <c r="DS16" s="585"/>
      <c r="DT16" s="585"/>
      <c r="DU16" s="585"/>
      <c r="DV16" s="585"/>
      <c r="DW16" s="585"/>
      <c r="DX16" s="585"/>
      <c r="DY16" s="585"/>
      <c r="DZ16" s="585"/>
      <c r="EA16" s="585"/>
      <c r="EB16" s="585"/>
      <c r="EC16" s="585"/>
      <c r="ED16" s="585"/>
      <c r="EE16" s="586"/>
      <c r="EF16" s="584">
        <v>100</v>
      </c>
      <c r="EG16" s="585"/>
      <c r="EH16" s="585"/>
      <c r="EI16" s="585"/>
      <c r="EJ16" s="585"/>
      <c r="EK16" s="585"/>
      <c r="EL16" s="585"/>
      <c r="EM16" s="585"/>
      <c r="EN16" s="585"/>
      <c r="EO16" s="585"/>
      <c r="EP16" s="585"/>
      <c r="EQ16" s="585"/>
      <c r="ER16" s="585"/>
      <c r="ES16" s="585"/>
      <c r="ET16" s="585"/>
      <c r="EU16" s="585"/>
      <c r="EV16" s="585"/>
      <c r="EW16" s="585"/>
      <c r="EX16" s="585"/>
      <c r="EY16" s="586"/>
    </row>
    <row r="17" spans="1:155" s="44" customFormat="1" ht="27" customHeight="1">
      <c r="A17" s="611"/>
      <c r="B17" s="612"/>
      <c r="C17" s="612"/>
      <c r="D17" s="612"/>
      <c r="E17" s="612"/>
      <c r="F17" s="612"/>
      <c r="G17" s="613"/>
      <c r="H17" s="64"/>
      <c r="I17" s="614" t="s">
        <v>55</v>
      </c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  <c r="Z17" s="614"/>
      <c r="AA17" s="614"/>
      <c r="AB17" s="614"/>
      <c r="AC17" s="614"/>
      <c r="AD17" s="614"/>
      <c r="AE17" s="614"/>
      <c r="AF17" s="614"/>
      <c r="AG17" s="614"/>
      <c r="AH17" s="614"/>
      <c r="AI17" s="614"/>
      <c r="AJ17" s="614"/>
      <c r="AK17" s="614"/>
      <c r="AL17" s="614"/>
      <c r="AM17" s="614"/>
      <c r="AN17" s="614"/>
      <c r="AO17" s="614"/>
      <c r="AP17" s="614"/>
      <c r="AQ17" s="614"/>
      <c r="AR17" s="614"/>
      <c r="AS17" s="614"/>
      <c r="AT17" s="614"/>
      <c r="AU17" s="614"/>
      <c r="AV17" s="614"/>
      <c r="AW17" s="614"/>
      <c r="AX17" s="614"/>
      <c r="AY17" s="614"/>
      <c r="AZ17" s="614"/>
      <c r="BA17" s="614"/>
      <c r="BB17" s="614"/>
      <c r="BC17" s="614"/>
      <c r="BD17" s="614"/>
      <c r="BE17" s="614"/>
      <c r="BF17" s="614"/>
      <c r="BG17" s="614"/>
      <c r="BH17" s="614"/>
      <c r="BI17" s="614"/>
      <c r="BJ17" s="614"/>
      <c r="BK17" s="614"/>
      <c r="BL17" s="614"/>
      <c r="BM17" s="614"/>
      <c r="BN17" s="614"/>
      <c r="BO17" s="614"/>
      <c r="BP17" s="614"/>
      <c r="BQ17" s="614"/>
      <c r="BR17" s="614"/>
      <c r="BS17" s="614"/>
      <c r="BT17" s="614"/>
      <c r="BU17" s="614"/>
      <c r="BV17" s="614"/>
      <c r="BW17" s="614"/>
      <c r="BX17" s="614"/>
      <c r="BY17" s="614"/>
      <c r="BZ17" s="614"/>
      <c r="CA17" s="614"/>
      <c r="CB17" s="614"/>
      <c r="CC17" s="614"/>
      <c r="CD17" s="614"/>
      <c r="CE17" s="614"/>
      <c r="CF17" s="614"/>
      <c r="CG17" s="614"/>
      <c r="CH17" s="614"/>
      <c r="CI17" s="614"/>
      <c r="CJ17" s="614"/>
      <c r="CK17" s="614"/>
      <c r="CL17" s="614"/>
      <c r="CM17" s="614"/>
      <c r="CN17" s="614"/>
      <c r="CO17" s="614"/>
      <c r="CP17" s="614"/>
      <c r="CQ17" s="614"/>
      <c r="CR17" s="614"/>
      <c r="CS17" s="614"/>
      <c r="CT17" s="614"/>
      <c r="CU17" s="614"/>
      <c r="CV17" s="614"/>
      <c r="CW17" s="614"/>
      <c r="CX17" s="614"/>
      <c r="CY17" s="614"/>
      <c r="CZ17" s="614"/>
      <c r="DA17" s="614"/>
      <c r="DB17" s="614"/>
      <c r="DC17" s="614"/>
      <c r="DD17" s="614"/>
      <c r="DE17" s="614"/>
      <c r="DF17" s="614"/>
      <c r="DG17" s="614"/>
      <c r="DH17" s="614"/>
      <c r="DI17" s="614"/>
      <c r="DJ17" s="614"/>
      <c r="DK17" s="615"/>
      <c r="DL17" s="622"/>
      <c r="DM17" s="623"/>
      <c r="DN17" s="623"/>
      <c r="DO17" s="623"/>
      <c r="DP17" s="623"/>
      <c r="DQ17" s="623"/>
      <c r="DR17" s="623"/>
      <c r="DS17" s="623"/>
      <c r="DT17" s="623"/>
      <c r="DU17" s="623"/>
      <c r="DV17" s="623"/>
      <c r="DW17" s="623"/>
      <c r="DX17" s="623"/>
      <c r="DY17" s="623"/>
      <c r="DZ17" s="623"/>
      <c r="EA17" s="623"/>
      <c r="EB17" s="623"/>
      <c r="EC17" s="623"/>
      <c r="ED17" s="623"/>
      <c r="EE17" s="624"/>
      <c r="EF17" s="619" t="e">
        <f>DL17*100/DL16</f>
        <v>#DIV/0!</v>
      </c>
      <c r="EG17" s="620"/>
      <c r="EH17" s="620"/>
      <c r="EI17" s="620"/>
      <c r="EJ17" s="620"/>
      <c r="EK17" s="620"/>
      <c r="EL17" s="620"/>
      <c r="EM17" s="620"/>
      <c r="EN17" s="620"/>
      <c r="EO17" s="620"/>
      <c r="EP17" s="620"/>
      <c r="EQ17" s="620"/>
      <c r="ER17" s="620"/>
      <c r="ES17" s="620"/>
      <c r="ET17" s="620"/>
      <c r="EU17" s="620"/>
      <c r="EV17" s="620"/>
      <c r="EW17" s="620"/>
      <c r="EX17" s="620"/>
      <c r="EY17" s="621"/>
    </row>
    <row r="18" spans="1:155" s="44" customFormat="1" ht="15" customHeight="1">
      <c r="A18" s="611"/>
      <c r="B18" s="612"/>
      <c r="C18" s="612"/>
      <c r="D18" s="612"/>
      <c r="E18" s="612"/>
      <c r="F18" s="612"/>
      <c r="G18" s="613"/>
      <c r="H18" s="64"/>
      <c r="I18" s="614" t="s">
        <v>56</v>
      </c>
      <c r="J18" s="614"/>
      <c r="K18" s="614"/>
      <c r="L18" s="614"/>
      <c r="M18" s="614"/>
      <c r="N18" s="614"/>
      <c r="O18" s="614"/>
      <c r="P18" s="614"/>
      <c r="Q18" s="614"/>
      <c r="R18" s="614"/>
      <c r="S18" s="614"/>
      <c r="T18" s="614"/>
      <c r="U18" s="614"/>
      <c r="V18" s="614"/>
      <c r="W18" s="614"/>
      <c r="X18" s="614"/>
      <c r="Y18" s="614"/>
      <c r="Z18" s="614"/>
      <c r="AA18" s="614"/>
      <c r="AB18" s="614"/>
      <c r="AC18" s="614"/>
      <c r="AD18" s="614"/>
      <c r="AE18" s="614"/>
      <c r="AF18" s="614"/>
      <c r="AG18" s="614"/>
      <c r="AH18" s="614"/>
      <c r="AI18" s="614"/>
      <c r="AJ18" s="614"/>
      <c r="AK18" s="614"/>
      <c r="AL18" s="614"/>
      <c r="AM18" s="614"/>
      <c r="AN18" s="614"/>
      <c r="AO18" s="614"/>
      <c r="AP18" s="614"/>
      <c r="AQ18" s="614"/>
      <c r="AR18" s="614"/>
      <c r="AS18" s="614"/>
      <c r="AT18" s="614"/>
      <c r="AU18" s="614"/>
      <c r="AV18" s="614"/>
      <c r="AW18" s="614"/>
      <c r="AX18" s="614"/>
      <c r="AY18" s="614"/>
      <c r="AZ18" s="614"/>
      <c r="BA18" s="614"/>
      <c r="BB18" s="614"/>
      <c r="BC18" s="614"/>
      <c r="BD18" s="614"/>
      <c r="BE18" s="614"/>
      <c r="BF18" s="614"/>
      <c r="BG18" s="614"/>
      <c r="BH18" s="614"/>
      <c r="BI18" s="614"/>
      <c r="BJ18" s="614"/>
      <c r="BK18" s="614"/>
      <c r="BL18" s="614"/>
      <c r="BM18" s="614"/>
      <c r="BN18" s="614"/>
      <c r="BO18" s="614"/>
      <c r="BP18" s="614"/>
      <c r="BQ18" s="614"/>
      <c r="BR18" s="614"/>
      <c r="BS18" s="614"/>
      <c r="BT18" s="614"/>
      <c r="BU18" s="614"/>
      <c r="BV18" s="614"/>
      <c r="BW18" s="614"/>
      <c r="BX18" s="614"/>
      <c r="BY18" s="614"/>
      <c r="BZ18" s="614"/>
      <c r="CA18" s="614"/>
      <c r="CB18" s="614"/>
      <c r="CC18" s="614"/>
      <c r="CD18" s="614"/>
      <c r="CE18" s="614"/>
      <c r="CF18" s="614"/>
      <c r="CG18" s="614"/>
      <c r="CH18" s="614"/>
      <c r="CI18" s="614"/>
      <c r="CJ18" s="614"/>
      <c r="CK18" s="614"/>
      <c r="CL18" s="614"/>
      <c r="CM18" s="614"/>
      <c r="CN18" s="614"/>
      <c r="CO18" s="614"/>
      <c r="CP18" s="614"/>
      <c r="CQ18" s="614"/>
      <c r="CR18" s="614"/>
      <c r="CS18" s="614"/>
      <c r="CT18" s="614"/>
      <c r="CU18" s="614"/>
      <c r="CV18" s="614"/>
      <c r="CW18" s="614"/>
      <c r="CX18" s="614"/>
      <c r="CY18" s="614"/>
      <c r="CZ18" s="614"/>
      <c r="DA18" s="614"/>
      <c r="DB18" s="614"/>
      <c r="DC18" s="614"/>
      <c r="DD18" s="614"/>
      <c r="DE18" s="614"/>
      <c r="DF18" s="614"/>
      <c r="DG18" s="614"/>
      <c r="DH18" s="614"/>
      <c r="DI18" s="614"/>
      <c r="DJ18" s="614"/>
      <c r="DK18" s="615"/>
      <c r="DL18" s="616">
        <v>0</v>
      </c>
      <c r="DM18" s="617"/>
      <c r="DN18" s="617"/>
      <c r="DO18" s="617"/>
      <c r="DP18" s="617"/>
      <c r="DQ18" s="617"/>
      <c r="DR18" s="617"/>
      <c r="DS18" s="617"/>
      <c r="DT18" s="617"/>
      <c r="DU18" s="617"/>
      <c r="DV18" s="617"/>
      <c r="DW18" s="617"/>
      <c r="DX18" s="617"/>
      <c r="DY18" s="617"/>
      <c r="DZ18" s="617"/>
      <c r="EA18" s="617"/>
      <c r="EB18" s="617"/>
      <c r="EC18" s="617"/>
      <c r="ED18" s="617"/>
      <c r="EE18" s="618"/>
      <c r="EF18" s="619" t="e">
        <f>DL18*100/DL16</f>
        <v>#DIV/0!</v>
      </c>
      <c r="EG18" s="620"/>
      <c r="EH18" s="620"/>
      <c r="EI18" s="620"/>
      <c r="EJ18" s="620"/>
      <c r="EK18" s="620"/>
      <c r="EL18" s="620"/>
      <c r="EM18" s="620"/>
      <c r="EN18" s="620"/>
      <c r="EO18" s="620"/>
      <c r="EP18" s="620"/>
      <c r="EQ18" s="620"/>
      <c r="ER18" s="620"/>
      <c r="ES18" s="620"/>
      <c r="ET18" s="620"/>
      <c r="EU18" s="620"/>
      <c r="EV18" s="620"/>
      <c r="EW18" s="620"/>
      <c r="EX18" s="620"/>
      <c r="EY18" s="621"/>
    </row>
    <row r="19" spans="1:155" s="44" customFormat="1" ht="15" customHeight="1">
      <c r="A19" s="611"/>
      <c r="B19" s="612"/>
      <c r="C19" s="612"/>
      <c r="D19" s="612"/>
      <c r="E19" s="612"/>
      <c r="F19" s="612"/>
      <c r="G19" s="613"/>
      <c r="H19" s="64"/>
      <c r="I19" s="614" t="s">
        <v>57</v>
      </c>
      <c r="J19" s="614"/>
      <c r="K19" s="614"/>
      <c r="L19" s="614"/>
      <c r="M19" s="614"/>
      <c r="N19" s="614"/>
      <c r="O19" s="614"/>
      <c r="P19" s="614"/>
      <c r="Q19" s="614"/>
      <c r="R19" s="614"/>
      <c r="S19" s="614"/>
      <c r="T19" s="614"/>
      <c r="U19" s="614"/>
      <c r="V19" s="614"/>
      <c r="W19" s="614"/>
      <c r="X19" s="614"/>
      <c r="Y19" s="614"/>
      <c r="Z19" s="614"/>
      <c r="AA19" s="614"/>
      <c r="AB19" s="614"/>
      <c r="AC19" s="614"/>
      <c r="AD19" s="614"/>
      <c r="AE19" s="614"/>
      <c r="AF19" s="614"/>
      <c r="AG19" s="614"/>
      <c r="AH19" s="614"/>
      <c r="AI19" s="614"/>
      <c r="AJ19" s="614"/>
      <c r="AK19" s="614"/>
      <c r="AL19" s="614"/>
      <c r="AM19" s="614"/>
      <c r="AN19" s="614"/>
      <c r="AO19" s="614"/>
      <c r="AP19" s="614"/>
      <c r="AQ19" s="614"/>
      <c r="AR19" s="614"/>
      <c r="AS19" s="614"/>
      <c r="AT19" s="614"/>
      <c r="AU19" s="614"/>
      <c r="AV19" s="614"/>
      <c r="AW19" s="614"/>
      <c r="AX19" s="614"/>
      <c r="AY19" s="614"/>
      <c r="AZ19" s="614"/>
      <c r="BA19" s="614"/>
      <c r="BB19" s="614"/>
      <c r="BC19" s="614"/>
      <c r="BD19" s="614"/>
      <c r="BE19" s="614"/>
      <c r="BF19" s="614"/>
      <c r="BG19" s="614"/>
      <c r="BH19" s="614"/>
      <c r="BI19" s="614"/>
      <c r="BJ19" s="614"/>
      <c r="BK19" s="614"/>
      <c r="BL19" s="614"/>
      <c r="BM19" s="614"/>
      <c r="BN19" s="614"/>
      <c r="BO19" s="614"/>
      <c r="BP19" s="614"/>
      <c r="BQ19" s="614"/>
      <c r="BR19" s="614"/>
      <c r="BS19" s="614"/>
      <c r="BT19" s="614"/>
      <c r="BU19" s="614"/>
      <c r="BV19" s="614"/>
      <c r="BW19" s="614"/>
      <c r="BX19" s="614"/>
      <c r="BY19" s="614"/>
      <c r="BZ19" s="614"/>
      <c r="CA19" s="614"/>
      <c r="CB19" s="614"/>
      <c r="CC19" s="614"/>
      <c r="CD19" s="614"/>
      <c r="CE19" s="614"/>
      <c r="CF19" s="614"/>
      <c r="CG19" s="614"/>
      <c r="CH19" s="614"/>
      <c r="CI19" s="614"/>
      <c r="CJ19" s="614"/>
      <c r="CK19" s="614"/>
      <c r="CL19" s="614"/>
      <c r="CM19" s="614"/>
      <c r="CN19" s="614"/>
      <c r="CO19" s="614"/>
      <c r="CP19" s="614"/>
      <c r="CQ19" s="614"/>
      <c r="CR19" s="614"/>
      <c r="CS19" s="614"/>
      <c r="CT19" s="614"/>
      <c r="CU19" s="614"/>
      <c r="CV19" s="614"/>
      <c r="CW19" s="614"/>
      <c r="CX19" s="614"/>
      <c r="CY19" s="614"/>
      <c r="CZ19" s="614"/>
      <c r="DA19" s="614"/>
      <c r="DB19" s="614"/>
      <c r="DC19" s="614"/>
      <c r="DD19" s="614"/>
      <c r="DE19" s="614"/>
      <c r="DF19" s="614"/>
      <c r="DG19" s="614"/>
      <c r="DH19" s="614"/>
      <c r="DI19" s="614"/>
      <c r="DJ19" s="614"/>
      <c r="DK19" s="615"/>
      <c r="DL19" s="616">
        <v>0</v>
      </c>
      <c r="DM19" s="617"/>
      <c r="DN19" s="617"/>
      <c r="DO19" s="617"/>
      <c r="DP19" s="617"/>
      <c r="DQ19" s="617"/>
      <c r="DR19" s="617"/>
      <c r="DS19" s="617"/>
      <c r="DT19" s="617"/>
      <c r="DU19" s="617"/>
      <c r="DV19" s="617"/>
      <c r="DW19" s="617"/>
      <c r="DX19" s="617"/>
      <c r="DY19" s="617"/>
      <c r="DZ19" s="617"/>
      <c r="EA19" s="617"/>
      <c r="EB19" s="617"/>
      <c r="EC19" s="617"/>
      <c r="ED19" s="617"/>
      <c r="EE19" s="618"/>
      <c r="EF19" s="619" t="e">
        <f>DL19*100/DL16</f>
        <v>#DIV/0!</v>
      </c>
      <c r="EG19" s="620"/>
      <c r="EH19" s="620"/>
      <c r="EI19" s="620"/>
      <c r="EJ19" s="620"/>
      <c r="EK19" s="620"/>
      <c r="EL19" s="620"/>
      <c r="EM19" s="620"/>
      <c r="EN19" s="620"/>
      <c r="EO19" s="620"/>
      <c r="EP19" s="620"/>
      <c r="EQ19" s="620"/>
      <c r="ER19" s="620"/>
      <c r="ES19" s="620"/>
      <c r="ET19" s="620"/>
      <c r="EU19" s="620"/>
      <c r="EV19" s="620"/>
      <c r="EW19" s="620"/>
      <c r="EX19" s="620"/>
      <c r="EY19" s="621"/>
    </row>
    <row r="20" spans="1:155" s="44" customFormat="1" ht="15" customHeight="1">
      <c r="A20" s="611"/>
      <c r="B20" s="612"/>
      <c r="C20" s="612"/>
      <c r="D20" s="612"/>
      <c r="E20" s="612"/>
      <c r="F20" s="612"/>
      <c r="G20" s="613"/>
      <c r="H20" s="64"/>
      <c r="I20" s="614" t="s">
        <v>58</v>
      </c>
      <c r="J20" s="614"/>
      <c r="K20" s="614"/>
      <c r="L20" s="614"/>
      <c r="M20" s="614"/>
      <c r="N20" s="614"/>
      <c r="O20" s="614"/>
      <c r="P20" s="614"/>
      <c r="Q20" s="614"/>
      <c r="R20" s="614"/>
      <c r="S20" s="614"/>
      <c r="T20" s="614"/>
      <c r="U20" s="614"/>
      <c r="V20" s="614"/>
      <c r="W20" s="614"/>
      <c r="X20" s="614"/>
      <c r="Y20" s="614"/>
      <c r="Z20" s="614"/>
      <c r="AA20" s="614"/>
      <c r="AB20" s="614"/>
      <c r="AC20" s="614"/>
      <c r="AD20" s="614"/>
      <c r="AE20" s="614"/>
      <c r="AF20" s="614"/>
      <c r="AG20" s="614"/>
      <c r="AH20" s="614"/>
      <c r="AI20" s="614"/>
      <c r="AJ20" s="614"/>
      <c r="AK20" s="614"/>
      <c r="AL20" s="614"/>
      <c r="AM20" s="614"/>
      <c r="AN20" s="614"/>
      <c r="AO20" s="614"/>
      <c r="AP20" s="614"/>
      <c r="AQ20" s="614"/>
      <c r="AR20" s="614"/>
      <c r="AS20" s="614"/>
      <c r="AT20" s="614"/>
      <c r="AU20" s="614"/>
      <c r="AV20" s="614"/>
      <c r="AW20" s="614"/>
      <c r="AX20" s="614"/>
      <c r="AY20" s="614"/>
      <c r="AZ20" s="614"/>
      <c r="BA20" s="614"/>
      <c r="BB20" s="614"/>
      <c r="BC20" s="614"/>
      <c r="BD20" s="614"/>
      <c r="BE20" s="614"/>
      <c r="BF20" s="614"/>
      <c r="BG20" s="614"/>
      <c r="BH20" s="614"/>
      <c r="BI20" s="614"/>
      <c r="BJ20" s="614"/>
      <c r="BK20" s="614"/>
      <c r="BL20" s="614"/>
      <c r="BM20" s="614"/>
      <c r="BN20" s="614"/>
      <c r="BO20" s="614"/>
      <c r="BP20" s="614"/>
      <c r="BQ20" s="614"/>
      <c r="BR20" s="614"/>
      <c r="BS20" s="614"/>
      <c r="BT20" s="614"/>
      <c r="BU20" s="614"/>
      <c r="BV20" s="614"/>
      <c r="BW20" s="614"/>
      <c r="BX20" s="614"/>
      <c r="BY20" s="614"/>
      <c r="BZ20" s="614"/>
      <c r="CA20" s="614"/>
      <c r="CB20" s="614"/>
      <c r="CC20" s="614"/>
      <c r="CD20" s="614"/>
      <c r="CE20" s="614"/>
      <c r="CF20" s="614"/>
      <c r="CG20" s="614"/>
      <c r="CH20" s="614"/>
      <c r="CI20" s="614"/>
      <c r="CJ20" s="614"/>
      <c r="CK20" s="614"/>
      <c r="CL20" s="614"/>
      <c r="CM20" s="614"/>
      <c r="CN20" s="614"/>
      <c r="CO20" s="614"/>
      <c r="CP20" s="614"/>
      <c r="CQ20" s="614"/>
      <c r="CR20" s="614"/>
      <c r="CS20" s="614"/>
      <c r="CT20" s="614"/>
      <c r="CU20" s="614"/>
      <c r="CV20" s="614"/>
      <c r="CW20" s="614"/>
      <c r="CX20" s="614"/>
      <c r="CY20" s="614"/>
      <c r="CZ20" s="614"/>
      <c r="DA20" s="614"/>
      <c r="DB20" s="614"/>
      <c r="DC20" s="614"/>
      <c r="DD20" s="614"/>
      <c r="DE20" s="614"/>
      <c r="DF20" s="614"/>
      <c r="DG20" s="614"/>
      <c r="DH20" s="614"/>
      <c r="DI20" s="614"/>
      <c r="DJ20" s="614"/>
      <c r="DK20" s="615"/>
      <c r="DL20" s="616">
        <v>0</v>
      </c>
      <c r="DM20" s="617"/>
      <c r="DN20" s="617"/>
      <c r="DO20" s="617"/>
      <c r="DP20" s="617"/>
      <c r="DQ20" s="617"/>
      <c r="DR20" s="617"/>
      <c r="DS20" s="617"/>
      <c r="DT20" s="617"/>
      <c r="DU20" s="617"/>
      <c r="DV20" s="617"/>
      <c r="DW20" s="617"/>
      <c r="DX20" s="617"/>
      <c r="DY20" s="617"/>
      <c r="DZ20" s="617"/>
      <c r="EA20" s="617"/>
      <c r="EB20" s="617"/>
      <c r="EC20" s="617"/>
      <c r="ED20" s="617"/>
      <c r="EE20" s="618"/>
      <c r="EF20" s="619" t="e">
        <f>DL20*100/DL16</f>
        <v>#DIV/0!</v>
      </c>
      <c r="EG20" s="620"/>
      <c r="EH20" s="620"/>
      <c r="EI20" s="620"/>
      <c r="EJ20" s="620"/>
      <c r="EK20" s="620"/>
      <c r="EL20" s="620"/>
      <c r="EM20" s="620"/>
      <c r="EN20" s="620"/>
      <c r="EO20" s="620"/>
      <c r="EP20" s="620"/>
      <c r="EQ20" s="620"/>
      <c r="ER20" s="620"/>
      <c r="ES20" s="620"/>
      <c r="ET20" s="620"/>
      <c r="EU20" s="620"/>
      <c r="EV20" s="620"/>
      <c r="EW20" s="620"/>
      <c r="EX20" s="620"/>
      <c r="EY20" s="621"/>
    </row>
    <row r="21" spans="1:155" s="44" customFormat="1" ht="15" customHeight="1">
      <c r="A21" s="611"/>
      <c r="B21" s="612"/>
      <c r="C21" s="612"/>
      <c r="D21" s="612"/>
      <c r="E21" s="612"/>
      <c r="F21" s="612"/>
      <c r="G21" s="613"/>
      <c r="H21" s="64"/>
      <c r="I21" s="614" t="s">
        <v>59</v>
      </c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F21" s="614"/>
      <c r="AG21" s="614"/>
      <c r="AH21" s="614"/>
      <c r="AI21" s="614"/>
      <c r="AJ21" s="614"/>
      <c r="AK21" s="614"/>
      <c r="AL21" s="614"/>
      <c r="AM21" s="614"/>
      <c r="AN21" s="614"/>
      <c r="AO21" s="614"/>
      <c r="AP21" s="614"/>
      <c r="AQ21" s="614"/>
      <c r="AR21" s="614"/>
      <c r="AS21" s="614"/>
      <c r="AT21" s="614"/>
      <c r="AU21" s="614"/>
      <c r="AV21" s="614"/>
      <c r="AW21" s="614"/>
      <c r="AX21" s="614"/>
      <c r="AY21" s="614"/>
      <c r="AZ21" s="614"/>
      <c r="BA21" s="614"/>
      <c r="BB21" s="614"/>
      <c r="BC21" s="614"/>
      <c r="BD21" s="614"/>
      <c r="BE21" s="614"/>
      <c r="BF21" s="614"/>
      <c r="BG21" s="614"/>
      <c r="BH21" s="614"/>
      <c r="BI21" s="614"/>
      <c r="BJ21" s="614"/>
      <c r="BK21" s="614"/>
      <c r="BL21" s="614"/>
      <c r="BM21" s="614"/>
      <c r="BN21" s="614"/>
      <c r="BO21" s="614"/>
      <c r="BP21" s="614"/>
      <c r="BQ21" s="614"/>
      <c r="BR21" s="614"/>
      <c r="BS21" s="614"/>
      <c r="BT21" s="614"/>
      <c r="BU21" s="614"/>
      <c r="BV21" s="614"/>
      <c r="BW21" s="614"/>
      <c r="BX21" s="614"/>
      <c r="BY21" s="614"/>
      <c r="BZ21" s="614"/>
      <c r="CA21" s="614"/>
      <c r="CB21" s="614"/>
      <c r="CC21" s="614"/>
      <c r="CD21" s="614"/>
      <c r="CE21" s="614"/>
      <c r="CF21" s="614"/>
      <c r="CG21" s="614"/>
      <c r="CH21" s="614"/>
      <c r="CI21" s="614"/>
      <c r="CJ21" s="614"/>
      <c r="CK21" s="614"/>
      <c r="CL21" s="614"/>
      <c r="CM21" s="614"/>
      <c r="CN21" s="614"/>
      <c r="CO21" s="614"/>
      <c r="CP21" s="614"/>
      <c r="CQ21" s="614"/>
      <c r="CR21" s="614"/>
      <c r="CS21" s="614"/>
      <c r="CT21" s="614"/>
      <c r="CU21" s="614"/>
      <c r="CV21" s="614"/>
      <c r="CW21" s="614"/>
      <c r="CX21" s="614"/>
      <c r="CY21" s="614"/>
      <c r="CZ21" s="614"/>
      <c r="DA21" s="614"/>
      <c r="DB21" s="614"/>
      <c r="DC21" s="614"/>
      <c r="DD21" s="614"/>
      <c r="DE21" s="614"/>
      <c r="DF21" s="614"/>
      <c r="DG21" s="614"/>
      <c r="DH21" s="614"/>
      <c r="DI21" s="614"/>
      <c r="DJ21" s="614"/>
      <c r="DK21" s="615"/>
      <c r="DL21" s="616">
        <v>0</v>
      </c>
      <c r="DM21" s="617"/>
      <c r="DN21" s="617"/>
      <c r="DO21" s="617"/>
      <c r="DP21" s="617"/>
      <c r="DQ21" s="617"/>
      <c r="DR21" s="617"/>
      <c r="DS21" s="617"/>
      <c r="DT21" s="617"/>
      <c r="DU21" s="617"/>
      <c r="DV21" s="617"/>
      <c r="DW21" s="617"/>
      <c r="DX21" s="617"/>
      <c r="DY21" s="617"/>
      <c r="DZ21" s="617"/>
      <c r="EA21" s="617"/>
      <c r="EB21" s="617"/>
      <c r="EC21" s="617"/>
      <c r="ED21" s="617"/>
      <c r="EE21" s="618"/>
      <c r="EF21" s="619" t="e">
        <f>DL21*100/DL16</f>
        <v>#DIV/0!</v>
      </c>
      <c r="EG21" s="620"/>
      <c r="EH21" s="620"/>
      <c r="EI21" s="620"/>
      <c r="EJ21" s="620"/>
      <c r="EK21" s="620"/>
      <c r="EL21" s="620"/>
      <c r="EM21" s="620"/>
      <c r="EN21" s="620"/>
      <c r="EO21" s="620"/>
      <c r="EP21" s="620"/>
      <c r="EQ21" s="620"/>
      <c r="ER21" s="620"/>
      <c r="ES21" s="620"/>
      <c r="ET21" s="620"/>
      <c r="EU21" s="620"/>
      <c r="EV21" s="620"/>
      <c r="EW21" s="620"/>
      <c r="EX21" s="620"/>
      <c r="EY21" s="621"/>
    </row>
    <row r="22" spans="1:155" s="44" customFormat="1" ht="15" customHeight="1">
      <c r="A22" s="611"/>
      <c r="B22" s="612"/>
      <c r="C22" s="612"/>
      <c r="D22" s="612"/>
      <c r="E22" s="612"/>
      <c r="F22" s="612"/>
      <c r="G22" s="613"/>
      <c r="H22" s="64"/>
      <c r="I22" s="614" t="s">
        <v>60</v>
      </c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4"/>
      <c r="AI22" s="614"/>
      <c r="AJ22" s="614"/>
      <c r="AK22" s="614"/>
      <c r="AL22" s="614"/>
      <c r="AM22" s="614"/>
      <c r="AN22" s="614"/>
      <c r="AO22" s="614"/>
      <c r="AP22" s="614"/>
      <c r="AQ22" s="614"/>
      <c r="AR22" s="614"/>
      <c r="AS22" s="614"/>
      <c r="AT22" s="614"/>
      <c r="AU22" s="614"/>
      <c r="AV22" s="614"/>
      <c r="AW22" s="614"/>
      <c r="AX22" s="614"/>
      <c r="AY22" s="614"/>
      <c r="AZ22" s="614"/>
      <c r="BA22" s="614"/>
      <c r="BB22" s="614"/>
      <c r="BC22" s="614"/>
      <c r="BD22" s="614"/>
      <c r="BE22" s="614"/>
      <c r="BF22" s="614"/>
      <c r="BG22" s="614"/>
      <c r="BH22" s="614"/>
      <c r="BI22" s="614"/>
      <c r="BJ22" s="614"/>
      <c r="BK22" s="614"/>
      <c r="BL22" s="614"/>
      <c r="BM22" s="614"/>
      <c r="BN22" s="614"/>
      <c r="BO22" s="614"/>
      <c r="BP22" s="614"/>
      <c r="BQ22" s="614"/>
      <c r="BR22" s="614"/>
      <c r="BS22" s="614"/>
      <c r="BT22" s="614"/>
      <c r="BU22" s="614"/>
      <c r="BV22" s="614"/>
      <c r="BW22" s="614"/>
      <c r="BX22" s="614"/>
      <c r="BY22" s="614"/>
      <c r="BZ22" s="614"/>
      <c r="CA22" s="614"/>
      <c r="CB22" s="614"/>
      <c r="CC22" s="614"/>
      <c r="CD22" s="614"/>
      <c r="CE22" s="614"/>
      <c r="CF22" s="614"/>
      <c r="CG22" s="614"/>
      <c r="CH22" s="614"/>
      <c r="CI22" s="614"/>
      <c r="CJ22" s="614"/>
      <c r="CK22" s="614"/>
      <c r="CL22" s="614"/>
      <c r="CM22" s="614"/>
      <c r="CN22" s="614"/>
      <c r="CO22" s="614"/>
      <c r="CP22" s="614"/>
      <c r="CQ22" s="614"/>
      <c r="CR22" s="614"/>
      <c r="CS22" s="614"/>
      <c r="CT22" s="614"/>
      <c r="CU22" s="614"/>
      <c r="CV22" s="614"/>
      <c r="CW22" s="614"/>
      <c r="CX22" s="614"/>
      <c r="CY22" s="614"/>
      <c r="CZ22" s="614"/>
      <c r="DA22" s="614"/>
      <c r="DB22" s="614"/>
      <c r="DC22" s="614"/>
      <c r="DD22" s="614"/>
      <c r="DE22" s="614"/>
      <c r="DF22" s="614"/>
      <c r="DG22" s="614"/>
      <c r="DH22" s="614"/>
      <c r="DI22" s="614"/>
      <c r="DJ22" s="614"/>
      <c r="DK22" s="615"/>
      <c r="DL22" s="616">
        <v>0</v>
      </c>
      <c r="DM22" s="617"/>
      <c r="DN22" s="617"/>
      <c r="DO22" s="617"/>
      <c r="DP22" s="617"/>
      <c r="DQ22" s="617"/>
      <c r="DR22" s="617"/>
      <c r="DS22" s="617"/>
      <c r="DT22" s="617"/>
      <c r="DU22" s="617"/>
      <c r="DV22" s="617"/>
      <c r="DW22" s="617"/>
      <c r="DX22" s="617"/>
      <c r="DY22" s="617"/>
      <c r="DZ22" s="617"/>
      <c r="EA22" s="617"/>
      <c r="EB22" s="617"/>
      <c r="EC22" s="617"/>
      <c r="ED22" s="617"/>
      <c r="EE22" s="618"/>
      <c r="EF22" s="619" t="e">
        <f>DL22*100/DL16</f>
        <v>#DIV/0!</v>
      </c>
      <c r="EG22" s="620"/>
      <c r="EH22" s="620"/>
      <c r="EI22" s="620"/>
      <c r="EJ22" s="620"/>
      <c r="EK22" s="620"/>
      <c r="EL22" s="620"/>
      <c r="EM22" s="620"/>
      <c r="EN22" s="620"/>
      <c r="EO22" s="620"/>
      <c r="EP22" s="620"/>
      <c r="EQ22" s="620"/>
      <c r="ER22" s="620"/>
      <c r="ES22" s="620"/>
      <c r="ET22" s="620"/>
      <c r="EU22" s="620"/>
      <c r="EV22" s="620"/>
      <c r="EW22" s="620"/>
      <c r="EX22" s="620"/>
      <c r="EY22" s="621"/>
    </row>
    <row r="23" s="43" customFormat="1" ht="15"/>
    <row r="24" ht="12.75" customHeight="1"/>
    <row r="25" spans="2:151" ht="12.75" customHeight="1">
      <c r="B25" s="43" t="s">
        <v>24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65"/>
      <c r="CT25" s="607"/>
      <c r="CU25" s="607"/>
      <c r="CV25" s="607"/>
      <c r="CW25" s="607"/>
      <c r="CX25" s="607"/>
      <c r="CY25" s="607"/>
      <c r="CZ25" s="607"/>
      <c r="DA25" s="607"/>
      <c r="DB25" s="607"/>
      <c r="DC25" s="607"/>
      <c r="DD25" s="607"/>
      <c r="DE25" s="607"/>
      <c r="DF25" s="607"/>
      <c r="DG25" s="607"/>
      <c r="DH25" s="607"/>
      <c r="DI25" s="607"/>
      <c r="DJ25" s="607"/>
      <c r="DK25" s="607"/>
      <c r="DL25" s="607"/>
      <c r="DM25" s="607"/>
      <c r="DN25" s="43"/>
      <c r="DO25" s="43"/>
      <c r="DP25" s="297" t="e">
        <f>#REF!</f>
        <v>#REF!</v>
      </c>
      <c r="DQ25" s="298"/>
      <c r="DR25" s="298"/>
      <c r="DS25" s="298"/>
      <c r="DT25" s="298"/>
      <c r="DU25" s="298"/>
      <c r="DV25" s="298"/>
      <c r="DW25" s="298"/>
      <c r="DX25" s="298"/>
      <c r="DY25" s="298"/>
      <c r="DZ25" s="298"/>
      <c r="EA25" s="298"/>
      <c r="EB25" s="298"/>
      <c r="EC25" s="298"/>
      <c r="ED25" s="298"/>
      <c r="EE25" s="298"/>
      <c r="EF25" s="298"/>
      <c r="EG25" s="298"/>
      <c r="EH25" s="298"/>
      <c r="EI25" s="298"/>
      <c r="EJ25" s="298"/>
      <c r="EK25" s="298"/>
      <c r="EL25" s="298"/>
      <c r="EM25" s="298"/>
      <c r="EN25" s="298"/>
      <c r="EO25" s="298"/>
      <c r="EP25" s="298"/>
      <c r="EQ25" s="298"/>
      <c r="ER25" s="298"/>
      <c r="ES25" s="298"/>
      <c r="ET25" s="298"/>
      <c r="EU25" s="298"/>
    </row>
    <row r="26" spans="2:151" ht="12.75" customHeight="1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608" t="s">
        <v>25</v>
      </c>
      <c r="CU26" s="608"/>
      <c r="CV26" s="608"/>
      <c r="CW26" s="608"/>
      <c r="CX26" s="608"/>
      <c r="CY26" s="608"/>
      <c r="CZ26" s="608"/>
      <c r="DA26" s="608"/>
      <c r="DB26" s="608"/>
      <c r="DC26" s="608"/>
      <c r="DD26" s="608"/>
      <c r="DE26" s="608"/>
      <c r="DF26" s="608"/>
      <c r="DG26" s="608"/>
      <c r="DH26" s="608"/>
      <c r="DI26" s="608"/>
      <c r="DJ26" s="608"/>
      <c r="DK26" s="608"/>
      <c r="DL26" s="608"/>
      <c r="DM26" s="608"/>
      <c r="DN26" s="44"/>
      <c r="DO26" s="44"/>
      <c r="DP26" s="608" t="s">
        <v>7</v>
      </c>
      <c r="DQ26" s="608"/>
      <c r="DR26" s="608"/>
      <c r="DS26" s="608"/>
      <c r="DT26" s="608"/>
      <c r="DU26" s="608"/>
      <c r="DV26" s="608"/>
      <c r="DW26" s="608"/>
      <c r="DX26" s="608"/>
      <c r="DY26" s="608"/>
      <c r="DZ26" s="608"/>
      <c r="EA26" s="608"/>
      <c r="EB26" s="608"/>
      <c r="EC26" s="608"/>
      <c r="ED26" s="608"/>
      <c r="EE26" s="608"/>
      <c r="EF26" s="608"/>
      <c r="EG26" s="608"/>
      <c r="EH26" s="608"/>
      <c r="EI26" s="608"/>
      <c r="EJ26" s="608"/>
      <c r="EK26" s="608"/>
      <c r="EL26" s="608"/>
      <c r="EM26" s="608"/>
      <c r="EN26" s="608"/>
      <c r="EO26" s="608"/>
      <c r="EP26" s="608"/>
      <c r="EQ26" s="608"/>
      <c r="ER26" s="608"/>
      <c r="ES26" s="608"/>
      <c r="ET26" s="608"/>
      <c r="EU26" s="608"/>
    </row>
    <row r="27" spans="2:151" ht="12.75" customHeight="1">
      <c r="B27" s="43" t="s">
        <v>26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609" t="str">
        <f>'о составе и количестве граждан'!E49</f>
        <v>А.Ф. Галеева</v>
      </c>
      <c r="R27" s="610"/>
      <c r="S27" s="610"/>
      <c r="T27" s="610"/>
      <c r="U27" s="610"/>
      <c r="V27" s="610"/>
      <c r="W27" s="610"/>
      <c r="X27" s="610"/>
      <c r="Y27" s="610"/>
      <c r="Z27" s="610"/>
      <c r="AA27" s="610"/>
      <c r="AB27" s="610"/>
      <c r="AC27" s="610"/>
      <c r="AD27" s="610"/>
      <c r="AE27" s="610"/>
      <c r="AF27" s="610"/>
      <c r="AG27" s="610"/>
      <c r="AH27" s="610"/>
      <c r="AI27" s="610"/>
      <c r="AJ27" s="610"/>
      <c r="AK27" s="610"/>
      <c r="AL27" s="610"/>
      <c r="AM27" s="610"/>
      <c r="AN27" s="610"/>
      <c r="AO27" s="610"/>
      <c r="AP27" s="610"/>
      <c r="AQ27" s="610"/>
      <c r="AR27" s="610"/>
      <c r="AS27" s="610"/>
      <c r="AT27" s="610"/>
      <c r="AU27" s="610"/>
      <c r="AV27" s="610"/>
      <c r="AW27" s="610"/>
      <c r="AX27" s="610"/>
      <c r="AY27" s="610"/>
      <c r="AZ27" s="610"/>
      <c r="BA27" s="610"/>
      <c r="BB27" s="610"/>
      <c r="BC27" s="610"/>
      <c r="BD27" s="610"/>
      <c r="BE27" s="610"/>
      <c r="BF27" s="610"/>
      <c r="BG27" s="610"/>
      <c r="BH27" s="610"/>
      <c r="BI27" s="610"/>
      <c r="BJ27" s="610"/>
      <c r="BK27" s="610"/>
      <c r="BL27" s="610"/>
      <c r="BM27" s="610"/>
      <c r="BN27" s="610"/>
      <c r="BO27" s="610"/>
      <c r="BP27" s="610"/>
      <c r="BQ27" s="610"/>
      <c r="BR27" s="610"/>
      <c r="BS27" s="610"/>
      <c r="BT27" s="610"/>
      <c r="BU27" s="610"/>
      <c r="BV27" s="610"/>
      <c r="BW27" s="610"/>
      <c r="BX27" s="610"/>
      <c r="BY27" s="610"/>
      <c r="BZ27" s="610"/>
      <c r="CA27" s="610"/>
      <c r="CB27" s="610"/>
      <c r="CC27" s="610"/>
      <c r="CD27" s="610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</row>
    <row r="28" spans="2:151" ht="12.75" customHeight="1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606" t="s">
        <v>27</v>
      </c>
      <c r="R28" s="606"/>
      <c r="S28" s="606"/>
      <c r="T28" s="606"/>
      <c r="U28" s="606"/>
      <c r="V28" s="606"/>
      <c r="W28" s="606"/>
      <c r="X28" s="606"/>
      <c r="Y28" s="606"/>
      <c r="Z28" s="606"/>
      <c r="AA28" s="606"/>
      <c r="AB28" s="606"/>
      <c r="AC28" s="606"/>
      <c r="AD28" s="606"/>
      <c r="AE28" s="606"/>
      <c r="AF28" s="606"/>
      <c r="AG28" s="606"/>
      <c r="AH28" s="606"/>
      <c r="AI28" s="606"/>
      <c r="AJ28" s="606"/>
      <c r="AK28" s="606"/>
      <c r="AL28" s="606"/>
      <c r="AM28" s="606"/>
      <c r="AN28" s="606"/>
      <c r="AO28" s="606"/>
      <c r="AP28" s="606"/>
      <c r="AQ28" s="606"/>
      <c r="AR28" s="606"/>
      <c r="AS28" s="606"/>
      <c r="AT28" s="606"/>
      <c r="AU28" s="606"/>
      <c r="AV28" s="606"/>
      <c r="AW28" s="43"/>
      <c r="AX28" s="43"/>
      <c r="AY28" s="606" t="s">
        <v>28</v>
      </c>
      <c r="AZ28" s="606"/>
      <c r="BA28" s="606"/>
      <c r="BB28" s="606"/>
      <c r="BC28" s="606"/>
      <c r="BD28" s="606"/>
      <c r="BE28" s="606"/>
      <c r="BF28" s="606"/>
      <c r="BG28" s="606"/>
      <c r="BH28" s="606"/>
      <c r="BI28" s="606"/>
      <c r="BJ28" s="606"/>
      <c r="BK28" s="606"/>
      <c r="BL28" s="606"/>
      <c r="BM28" s="606"/>
      <c r="BN28" s="606"/>
      <c r="BO28" s="606"/>
      <c r="BP28" s="606"/>
      <c r="BQ28" s="606"/>
      <c r="BR28" s="606"/>
      <c r="BS28" s="606"/>
      <c r="BT28" s="606"/>
      <c r="BU28" s="606"/>
      <c r="BV28" s="606"/>
      <c r="BW28" s="606"/>
      <c r="BX28" s="606"/>
      <c r="BY28" s="606"/>
      <c r="BZ28" s="606"/>
      <c r="CA28" s="606"/>
      <c r="CB28" s="606"/>
      <c r="CC28" s="606"/>
      <c r="CD28" s="606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 t="s">
        <v>102</v>
      </c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</row>
  </sheetData>
  <sheetProtection password="C461" sheet="1" formatCells="0" formatColumns="0" formatRows="0"/>
  <mergeCells count="45">
    <mergeCell ref="AB12:DX12"/>
    <mergeCell ref="DR1:EY5"/>
    <mergeCell ref="EN7:EZ7"/>
    <mergeCell ref="A9:EY9"/>
    <mergeCell ref="AB11:CD11"/>
    <mergeCell ref="CE11:DX11"/>
    <mergeCell ref="BJ10:CO10"/>
    <mergeCell ref="A15:G15"/>
    <mergeCell ref="A16:G16"/>
    <mergeCell ref="I16:DK16"/>
    <mergeCell ref="DL16:EE16"/>
    <mergeCell ref="EF16:EY16"/>
    <mergeCell ref="H15:DK15"/>
    <mergeCell ref="DL15:EE15"/>
    <mergeCell ref="EF15:EY15"/>
    <mergeCell ref="EF17:EY17"/>
    <mergeCell ref="A18:G18"/>
    <mergeCell ref="I18:DK18"/>
    <mergeCell ref="DL18:EE18"/>
    <mergeCell ref="EF18:EY18"/>
    <mergeCell ref="A17:G17"/>
    <mergeCell ref="I17:DK17"/>
    <mergeCell ref="DL17:EE17"/>
    <mergeCell ref="A19:G19"/>
    <mergeCell ref="I19:DK19"/>
    <mergeCell ref="DL19:EE19"/>
    <mergeCell ref="EF19:EY19"/>
    <mergeCell ref="A20:G20"/>
    <mergeCell ref="I20:DK20"/>
    <mergeCell ref="DL20:EE20"/>
    <mergeCell ref="EF20:EY20"/>
    <mergeCell ref="A21:G21"/>
    <mergeCell ref="I21:DK21"/>
    <mergeCell ref="DL21:EE21"/>
    <mergeCell ref="EF21:EY21"/>
    <mergeCell ref="A22:G22"/>
    <mergeCell ref="I22:DK22"/>
    <mergeCell ref="DL22:EE22"/>
    <mergeCell ref="EF22:EY22"/>
    <mergeCell ref="Q28:AV28"/>
    <mergeCell ref="AY28:CD28"/>
    <mergeCell ref="CT25:DM25"/>
    <mergeCell ref="CT26:DM26"/>
    <mergeCell ref="DP26:EU26"/>
    <mergeCell ref="Q27:CD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2024-02-08T10:35:02Z</dcterms:modified>
  <cp:category/>
  <cp:version/>
  <cp:contentType/>
  <cp:contentStatus/>
</cp:coreProperties>
</file>